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390"/>
  </bookViews>
  <sheets>
    <sheet name="меню с 1 сентября 2020" sheetId="4" r:id="rId1"/>
  </sheets>
  <definedNames>
    <definedName name="OLE_LINK1" localSheetId="0">'меню с 1 сентября 2020'!#REF!</definedName>
    <definedName name="_xlnm.Print_Area" localSheetId="0">'меню с 1 сентября 2020'!$A$1:$X$274</definedName>
  </definedNames>
  <calcPr calcId="152511"/>
</workbook>
</file>

<file path=xl/calcChain.xml><?xml version="1.0" encoding="utf-8"?>
<calcChain xmlns="http://schemas.openxmlformats.org/spreadsheetml/2006/main">
  <c r="H266" i="4"/>
  <c r="H242"/>
  <c r="H171"/>
  <c r="H137"/>
  <c r="H202"/>
  <c r="J198"/>
  <c r="N198"/>
  <c r="O198"/>
  <c r="P198"/>
  <c r="R198"/>
  <c r="U198"/>
  <c r="T198"/>
  <c r="S198"/>
  <c r="Q198"/>
  <c r="M198"/>
  <c r="L198"/>
  <c r="K198"/>
  <c r="H196"/>
  <c r="H179" l="1"/>
  <c r="H62"/>
  <c r="H261" l="1"/>
  <c r="H260"/>
  <c r="H259"/>
  <c r="H258"/>
  <c r="H257"/>
  <c r="H256"/>
  <c r="H255"/>
  <c r="H254"/>
  <c r="H253"/>
  <c r="H210"/>
  <c r="H209"/>
  <c r="H154"/>
  <c r="H153"/>
  <c r="H107"/>
  <c r="H106"/>
  <c r="H44"/>
  <c r="H43"/>
  <c r="H119"/>
  <c r="H95"/>
  <c r="U141"/>
  <c r="T141"/>
  <c r="S141"/>
  <c r="R141"/>
  <c r="Q141"/>
  <c r="P141"/>
  <c r="O141"/>
  <c r="N141"/>
  <c r="M141"/>
  <c r="L141"/>
  <c r="K141"/>
  <c r="J141"/>
  <c r="U90"/>
  <c r="T90"/>
  <c r="S90"/>
  <c r="R90"/>
  <c r="Q90"/>
  <c r="P90"/>
  <c r="O90"/>
  <c r="N90"/>
  <c r="M90"/>
  <c r="L90"/>
  <c r="K90"/>
  <c r="J90"/>
  <c r="H73"/>
  <c r="H265"/>
  <c r="H264"/>
  <c r="H262"/>
  <c r="H170"/>
  <c r="H168"/>
  <c r="H167"/>
  <c r="H136"/>
  <c r="H134"/>
  <c r="H65"/>
  <c r="U268"/>
  <c r="T268"/>
  <c r="S268"/>
  <c r="R268"/>
  <c r="Q268"/>
  <c r="P268"/>
  <c r="O268"/>
  <c r="N268"/>
  <c r="M268"/>
  <c r="L268"/>
  <c r="K268"/>
  <c r="J268"/>
  <c r="H267"/>
  <c r="U250"/>
  <c r="T250"/>
  <c r="S250"/>
  <c r="R250"/>
  <c r="Q250"/>
  <c r="P250"/>
  <c r="O250"/>
  <c r="N250"/>
  <c r="M250"/>
  <c r="L250"/>
  <c r="K250"/>
  <c r="J250"/>
  <c r="H245"/>
  <c r="H244"/>
  <c r="H243"/>
  <c r="H247"/>
  <c r="H246"/>
  <c r="H241"/>
  <c r="H240"/>
  <c r="H239"/>
  <c r="H238"/>
  <c r="H237"/>
  <c r="H236"/>
  <c r="I236" l="1"/>
  <c r="I246"/>
  <c r="I106"/>
  <c r="I153"/>
  <c r="I253"/>
  <c r="I262"/>
  <c r="I209"/>
  <c r="I167"/>
  <c r="H82"/>
  <c r="H81"/>
  <c r="H79"/>
  <c r="H78"/>
  <c r="H77"/>
  <c r="H76"/>
  <c r="H75"/>
  <c r="H102"/>
  <c r="H101"/>
  <c r="H100"/>
  <c r="H98"/>
  <c r="H97"/>
  <c r="H96"/>
  <c r="U68"/>
  <c r="T68"/>
  <c r="S68"/>
  <c r="R68"/>
  <c r="Q68"/>
  <c r="P68"/>
  <c r="O68"/>
  <c r="N68"/>
  <c r="M68"/>
  <c r="L68"/>
  <c r="K68"/>
  <c r="J68"/>
  <c r="H61"/>
  <c r="H60"/>
  <c r="H59"/>
  <c r="H58"/>
  <c r="H57"/>
  <c r="H56"/>
  <c r="H55"/>
  <c r="H54"/>
  <c r="H53"/>
  <c r="U230"/>
  <c r="T230"/>
  <c r="S230"/>
  <c r="R230"/>
  <c r="Q230"/>
  <c r="P230"/>
  <c r="O230"/>
  <c r="N230"/>
  <c r="M230"/>
  <c r="L230"/>
  <c r="K230"/>
  <c r="J230"/>
  <c r="U175"/>
  <c r="T175"/>
  <c r="S175"/>
  <c r="R175"/>
  <c r="Q175"/>
  <c r="P175"/>
  <c r="O175"/>
  <c r="N175"/>
  <c r="M175"/>
  <c r="L175"/>
  <c r="K175"/>
  <c r="J175"/>
  <c r="H188"/>
  <c r="H187"/>
  <c r="H186"/>
  <c r="H185"/>
  <c r="H184"/>
  <c r="H183"/>
  <c r="H182"/>
  <c r="H222"/>
  <c r="H221"/>
  <c r="H220"/>
  <c r="H219"/>
  <c r="H218"/>
  <c r="H217"/>
  <c r="H216"/>
  <c r="H228"/>
  <c r="H225"/>
  <c r="H224"/>
  <c r="H223"/>
  <c r="H208"/>
  <c r="H206"/>
  <c r="H205"/>
  <c r="H204"/>
  <c r="H213"/>
  <c r="H193"/>
  <c r="H192"/>
  <c r="H191"/>
  <c r="H190"/>
  <c r="H189"/>
  <c r="H166"/>
  <c r="H165"/>
  <c r="H164"/>
  <c r="H163"/>
  <c r="H173"/>
  <c r="H172"/>
  <c r="H157"/>
  <c r="H152"/>
  <c r="H151"/>
  <c r="H150"/>
  <c r="H149"/>
  <c r="H148"/>
  <c r="H147"/>
  <c r="H146"/>
  <c r="H138"/>
  <c r="H133"/>
  <c r="H132"/>
  <c r="H131"/>
  <c r="H130"/>
  <c r="H129"/>
  <c r="H128"/>
  <c r="H127"/>
  <c r="H126"/>
  <c r="H125"/>
  <c r="H124"/>
  <c r="H123"/>
  <c r="H122"/>
  <c r="H120"/>
  <c r="H110"/>
  <c r="H105"/>
  <c r="H104"/>
  <c r="H103"/>
  <c r="H85"/>
  <c r="H67"/>
  <c r="H87"/>
  <c r="H86"/>
  <c r="H48"/>
  <c r="H41"/>
  <c r="H40"/>
  <c r="H39"/>
  <c r="H38"/>
  <c r="H37"/>
  <c r="H36"/>
  <c r="H42"/>
  <c r="N231" l="1"/>
  <c r="N232" s="1"/>
  <c r="I53"/>
  <c r="K269"/>
  <c r="K270" s="1"/>
  <c r="O269"/>
  <c r="O270" s="1"/>
  <c r="Q269"/>
  <c r="Q270" s="1"/>
  <c r="S269"/>
  <c r="S270" s="1"/>
  <c r="U269"/>
  <c r="U270" s="1"/>
  <c r="J269"/>
  <c r="J270" s="1"/>
  <c r="L269"/>
  <c r="L270" s="1"/>
  <c r="N269"/>
  <c r="N270" s="1"/>
  <c r="P269"/>
  <c r="P270" s="1"/>
  <c r="R269"/>
  <c r="R270" s="1"/>
  <c r="T269"/>
  <c r="T270" s="1"/>
  <c r="M231"/>
  <c r="M232" s="1"/>
  <c r="M269"/>
  <c r="M270" s="1"/>
  <c r="U231"/>
  <c r="U232" s="1"/>
  <c r="S231"/>
  <c r="S232" s="1"/>
  <c r="O231"/>
  <c r="O232" s="1"/>
  <c r="K231"/>
  <c r="K232" s="1"/>
  <c r="J231"/>
  <c r="J232" s="1"/>
  <c r="R231"/>
  <c r="R232" s="1"/>
  <c r="Q231"/>
  <c r="Q232" s="1"/>
  <c r="I75"/>
  <c r="T231"/>
  <c r="T232" s="1"/>
  <c r="P231"/>
  <c r="P232" s="1"/>
  <c r="L231"/>
  <c r="L232" s="1"/>
  <c r="I216"/>
  <c r="I96"/>
  <c r="I189"/>
  <c r="I182"/>
  <c r="I224"/>
  <c r="I163"/>
  <c r="I192"/>
  <c r="I86"/>
  <c r="I103"/>
  <c r="I120"/>
  <c r="I147"/>
  <c r="I36"/>
</calcChain>
</file>

<file path=xl/sharedStrings.xml><?xml version="1.0" encoding="utf-8"?>
<sst xmlns="http://schemas.openxmlformats.org/spreadsheetml/2006/main" count="350" uniqueCount="136">
  <si>
    <t>ДЕНЬ ПЕРВЫЙ</t>
  </si>
  <si>
    <t>нетто</t>
  </si>
  <si>
    <t>продукты</t>
  </si>
  <si>
    <t>углеводы</t>
  </si>
  <si>
    <t>Цена за 1 кг</t>
  </si>
  <si>
    <t>Стоимость единицы</t>
  </si>
  <si>
    <t>Стоимость блюда</t>
  </si>
  <si>
    <t>ИТОГО:</t>
  </si>
  <si>
    <t>ДЕНЬ ПЯТЫЙ</t>
  </si>
  <si>
    <t>ДЕНЬ ШЕСТОЙ</t>
  </si>
  <si>
    <t>ДЕНЬ СЕДЬМОЙ</t>
  </si>
  <si>
    <t>ИТОГО :</t>
  </si>
  <si>
    <t>ДЕНЬ ВОСЬМОЙ</t>
  </si>
  <si>
    <t>ДЕНЬ ДЕВЯТЫЙ</t>
  </si>
  <si>
    <t>ДЕНЬ ДЕСЯТЫЙ</t>
  </si>
  <si>
    <t>масса</t>
  </si>
  <si>
    <t>брутто</t>
  </si>
  <si>
    <t>ДЕНЬ ТРЕТИЙ</t>
  </si>
  <si>
    <t>ДЕНЬ ЧЕТВЕРТЫЙ</t>
  </si>
  <si>
    <t>чай с сахаром</t>
  </si>
  <si>
    <t>хлеб пшеничный</t>
  </si>
  <si>
    <t>масло сливочное</t>
  </si>
  <si>
    <t>морковь</t>
  </si>
  <si>
    <t>лук репчатый</t>
  </si>
  <si>
    <t>сахар</t>
  </si>
  <si>
    <t>вода</t>
  </si>
  <si>
    <t>картофель</t>
  </si>
  <si>
    <t>молоко</t>
  </si>
  <si>
    <t>крупа рисовая</t>
  </si>
  <si>
    <t>говядина</t>
  </si>
  <si>
    <t>масло растительное</t>
  </si>
  <si>
    <t>томатное пюре</t>
  </si>
  <si>
    <t>мука пшеничная</t>
  </si>
  <si>
    <t>лавровый лист</t>
  </si>
  <si>
    <t>плов из птицы</t>
  </si>
  <si>
    <t>сметана</t>
  </si>
  <si>
    <t>итого за 10 дней</t>
  </si>
  <si>
    <t>среднее за 10 дней</t>
  </si>
  <si>
    <t>№ рецептуры</t>
  </si>
  <si>
    <t>прием пищи , наименование блюда</t>
  </si>
  <si>
    <t>масса порции</t>
  </si>
  <si>
    <t>пищевые вещества</t>
  </si>
  <si>
    <t xml:space="preserve">белки </t>
  </si>
  <si>
    <t xml:space="preserve">жиры </t>
  </si>
  <si>
    <t>энергетическая ценность (ккал)</t>
  </si>
  <si>
    <t>стоимость</t>
  </si>
  <si>
    <t>витамины (мг)</t>
  </si>
  <si>
    <t>B</t>
  </si>
  <si>
    <t>C</t>
  </si>
  <si>
    <t>E</t>
  </si>
  <si>
    <t>A</t>
  </si>
  <si>
    <t>минеральные вещества (мг)</t>
  </si>
  <si>
    <t>Ca</t>
  </si>
  <si>
    <t>P</t>
  </si>
  <si>
    <t>Mg</t>
  </si>
  <si>
    <t>Fe</t>
  </si>
  <si>
    <t>крупа манная</t>
  </si>
  <si>
    <t>макароны отварные с сыром</t>
  </si>
  <si>
    <t>макаронные изделия</t>
  </si>
  <si>
    <t>каша жидкая молочная из манной крупы</t>
  </si>
  <si>
    <t>картофель и овощи, тушенные в соусе</t>
  </si>
  <si>
    <t>крупа гречневая</t>
  </si>
  <si>
    <t>крупа пшеничная</t>
  </si>
  <si>
    <t>Петровский городской округ</t>
  </si>
  <si>
    <t>каша вязкая молочная из гречневой крупы</t>
  </si>
  <si>
    <t>сыр Российский</t>
  </si>
  <si>
    <t>200/10</t>
  </si>
  <si>
    <t>соль йодированная</t>
  </si>
  <si>
    <t>овощи натуральные свежие в нарезке</t>
  </si>
  <si>
    <t>молоко или вода</t>
  </si>
  <si>
    <t>200/15</t>
  </si>
  <si>
    <t>чай -заварка</t>
  </si>
  <si>
    <t>чай-заварка</t>
  </si>
  <si>
    <t>раствор лимонной кислоты</t>
  </si>
  <si>
    <t>яйца вареные</t>
  </si>
  <si>
    <t>сухари</t>
  </si>
  <si>
    <t>котлета</t>
  </si>
  <si>
    <t>рыба, тушенная в томате с овощами</t>
  </si>
  <si>
    <t>минтай потрошенный без головы</t>
  </si>
  <si>
    <t>соль йодировання</t>
  </si>
  <si>
    <t>пюре картофельное</t>
  </si>
  <si>
    <t>каша пшеничная рассыпчатая</t>
  </si>
  <si>
    <t>бройлер-цыпленок</t>
  </si>
  <si>
    <t>1.</t>
  </si>
  <si>
    <t>Методических рекомендаций по организации питания обучащихся общеобразовательных организаций МР 2.4.0179-20</t>
  </si>
  <si>
    <t>2.</t>
  </si>
  <si>
    <t>"Сборника рецептур на продукцию для обучающихся во всех образовательных учреждениях " Дели плюс 2015 год/ под ред. М.П.Могильного, В.А. Тутельяна</t>
  </si>
  <si>
    <t>3.</t>
  </si>
  <si>
    <t>"Сборника рецептур блюд и кулинарных изделий для питания детей в дошкольных организациях " Дели плюс 2014 год/ под ред. М.П.Могильного, В.А. Тутельяна</t>
  </si>
  <si>
    <t>4.</t>
  </si>
  <si>
    <t>"Сборник технологических нормативов, рецептур блюд и кулинарных изделий для дошкольных организаций и детских оздоровительных учреждений" Уральский РЦП, по ред. Перевалова А.Я., г.Пермь, 2011г</t>
  </si>
  <si>
    <t>Примерное меню школьных завтраков</t>
  </si>
  <si>
    <t>для обучающихся 1-4 классов</t>
  </si>
  <si>
    <t>223/330</t>
  </si>
  <si>
    <t>творог</t>
  </si>
  <si>
    <t>яйца</t>
  </si>
  <si>
    <t>котлета из курицы</t>
  </si>
  <si>
    <t>филе кур из грудной части</t>
  </si>
  <si>
    <t>яйца куриные</t>
  </si>
  <si>
    <t>масло растительное для противня</t>
  </si>
  <si>
    <t>142/330</t>
  </si>
  <si>
    <t>150/30</t>
  </si>
  <si>
    <t>соус сметанный</t>
  </si>
  <si>
    <t>овощи натуральные свежие (соленые) в нарезке</t>
  </si>
  <si>
    <t>ДЕНЬ ОДИННАДЦАТЫЙ</t>
  </si>
  <si>
    <t>ДЕНЬ ДВЕНАДЦАТЫЙ</t>
  </si>
  <si>
    <t>итого за 12 дней</t>
  </si>
  <si>
    <t>кофейный напиток с молоком</t>
  </si>
  <si>
    <t>кофейный напиток</t>
  </si>
  <si>
    <t>какао с молоком</t>
  </si>
  <si>
    <t>какао-порошок</t>
  </si>
  <si>
    <t>запеканка из творога со сгущенным молоком</t>
  </si>
  <si>
    <t>молоко сгущенное</t>
  </si>
  <si>
    <t>200/80</t>
  </si>
  <si>
    <t>фрукты свежие</t>
  </si>
  <si>
    <t>1 шт</t>
  </si>
  <si>
    <t xml:space="preserve">                                                                                 Утверждаю:</t>
  </si>
  <si>
    <t xml:space="preserve">                                                                                 Директор МКОУ СОШ №5</t>
  </si>
  <si>
    <t xml:space="preserve">                                                                                  _______________С.М.Бугаев</t>
  </si>
  <si>
    <t xml:space="preserve">молоко  </t>
  </si>
  <si>
    <t>каша гречневая рассыпчатая</t>
  </si>
  <si>
    <t>макароны отварные с овощами</t>
  </si>
  <si>
    <t>150/37,5</t>
  </si>
  <si>
    <t>макароны</t>
  </si>
  <si>
    <t>томат-пюре</t>
  </si>
  <si>
    <t>овощи натуральные свежие (соленные) в нарезке</t>
  </si>
  <si>
    <t>каша вязкая молочная из рисовой крупы</t>
  </si>
  <si>
    <t>среднее 12  дней</t>
  </si>
  <si>
    <t>150/10</t>
  </si>
  <si>
    <t>200/20</t>
  </si>
  <si>
    <t>хлеб ржаной</t>
  </si>
  <si>
    <t>1.26р.</t>
  </si>
  <si>
    <t>1,.26</t>
  </si>
  <si>
    <t>на 2021-2022 учебный год</t>
  </si>
  <si>
    <t xml:space="preserve"> </t>
  </si>
  <si>
    <t xml:space="preserve">                                                                                 "____" ______________ 2021г.</t>
  </si>
</sst>
</file>

<file path=xl/styles.xml><?xml version="1.0" encoding="utf-8"?>
<styleSheet xmlns="http://schemas.openxmlformats.org/spreadsheetml/2006/main">
  <numFmts count="7">
    <numFmt numFmtId="164" formatCode="#,##0.00&quot;р.&quot;;\-#,##0.00&quot;р.&quot;"/>
    <numFmt numFmtId="165" formatCode="#,##0.00&quot;р.&quot;;[Red]\-#,##0.0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_ ;\-#,##0.00\ "/>
    <numFmt numFmtId="169" formatCode="_-* #,##0.00[$р.-419]_-;\-* #,##0.00[$р.-419]_-;_-* &quot;-&quot;??[$р.-419]_-;_-@_-"/>
    <numFmt numFmtId="170" formatCode="#,##0.00&quot;р.&quot;"/>
  </numFmts>
  <fonts count="15">
    <font>
      <sz val="10"/>
      <name val="Arial Cyr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3" fillId="0" borderId="0" xfId="0" applyNumberFormat="1" applyFont="1" applyBorder="1"/>
    <xf numFmtId="0" fontId="1" fillId="0" borderId="0" xfId="0" applyNumberFormat="1" applyFont="1"/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9" xfId="0" applyNumberFormat="1" applyFont="1" applyBorder="1" applyAlignment="1">
      <alignment horizontal="center" vertical="top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/>
    <xf numFmtId="0" fontId="7" fillId="0" borderId="0" xfId="0" applyNumberFormat="1" applyFont="1"/>
    <xf numFmtId="0" fontId="4" fillId="0" borderId="11" xfId="0" applyNumberFormat="1" applyFont="1" applyBorder="1" applyAlignment="1">
      <alignment horizontal="center" vertical="top" wrapText="1"/>
    </xf>
    <xf numFmtId="0" fontId="10" fillId="0" borderId="9" xfId="0" applyNumberFormat="1" applyFont="1" applyBorder="1" applyAlignment="1">
      <alignment horizontal="center" vertical="top" wrapText="1"/>
    </xf>
    <xf numFmtId="0" fontId="9" fillId="0" borderId="0" xfId="0" applyNumberFormat="1" applyFont="1" applyBorder="1" applyAlignment="1">
      <alignment horizontal="center" vertical="top" wrapText="1"/>
    </xf>
    <xf numFmtId="166" fontId="9" fillId="0" borderId="0" xfId="1" applyFont="1" applyBorder="1" applyAlignment="1">
      <alignment horizontal="center" vertical="top" wrapText="1"/>
    </xf>
    <xf numFmtId="170" fontId="10" fillId="0" borderId="0" xfId="2" applyNumberFormat="1" applyFont="1" applyBorder="1" applyAlignment="1">
      <alignment horizontal="center" vertical="top" wrapText="1"/>
    </xf>
    <xf numFmtId="0" fontId="10" fillId="0" borderId="0" xfId="2" applyNumberFormat="1" applyFont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top" wrapText="1"/>
    </xf>
    <xf numFmtId="166" fontId="12" fillId="0" borderId="1" xfId="1" applyFont="1" applyBorder="1" applyAlignment="1">
      <alignment horizontal="center" vertical="top" wrapText="1"/>
    </xf>
    <xf numFmtId="166" fontId="12" fillId="0" borderId="2" xfId="1" applyFont="1" applyBorder="1" applyAlignment="1">
      <alignment horizontal="center" vertical="top" wrapText="1"/>
    </xf>
    <xf numFmtId="0" fontId="12" fillId="0" borderId="12" xfId="0" applyNumberFormat="1" applyFont="1" applyBorder="1" applyAlignment="1">
      <alignment horizontal="center" vertical="top" wrapText="1"/>
    </xf>
    <xf numFmtId="0" fontId="12" fillId="0" borderId="12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166" fontId="12" fillId="0" borderId="1" xfId="1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justify"/>
    </xf>
    <xf numFmtId="49" fontId="12" fillId="0" borderId="1" xfId="0" applyNumberFormat="1" applyFont="1" applyBorder="1" applyAlignment="1">
      <alignment horizontal="center" vertical="top" wrapText="1"/>
    </xf>
    <xf numFmtId="0" fontId="12" fillId="0" borderId="1" xfId="1" applyNumberFormat="1" applyFont="1" applyBorder="1" applyAlignment="1">
      <alignment horizontal="center" vertical="top" wrapText="1"/>
    </xf>
    <xf numFmtId="170" fontId="13" fillId="0" borderId="1" xfId="1" applyNumberFormat="1" applyFont="1" applyBorder="1" applyAlignment="1">
      <alignment horizontal="center" vertical="top" wrapText="1"/>
    </xf>
    <xf numFmtId="2" fontId="13" fillId="0" borderId="1" xfId="1" applyNumberFormat="1" applyFont="1" applyBorder="1" applyAlignment="1">
      <alignment horizontal="center" vertical="top" wrapText="1"/>
    </xf>
    <xf numFmtId="0" fontId="12" fillId="0" borderId="1" xfId="0" applyNumberFormat="1" applyFont="1" applyBorder="1"/>
    <xf numFmtId="0" fontId="12" fillId="0" borderId="1" xfId="0" applyNumberFormat="1" applyFont="1" applyBorder="1" applyAlignment="1">
      <alignment horizontal="center" vertical="top"/>
    </xf>
    <xf numFmtId="0" fontId="12" fillId="0" borderId="5" xfId="0" applyNumberFormat="1" applyFont="1" applyBorder="1" applyAlignment="1">
      <alignment horizontal="center" vertical="top" wrapText="1"/>
    </xf>
    <xf numFmtId="170" fontId="12" fillId="0" borderId="1" xfId="0" applyNumberFormat="1" applyFont="1" applyBorder="1" applyAlignment="1">
      <alignment horizontal="center" vertical="top" wrapText="1"/>
    </xf>
    <xf numFmtId="170" fontId="12" fillId="0" borderId="5" xfId="0" applyNumberFormat="1" applyFont="1" applyBorder="1" applyAlignment="1">
      <alignment horizontal="center" vertical="top" wrapText="1"/>
    </xf>
    <xf numFmtId="0" fontId="12" fillId="0" borderId="5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 vertical="justify"/>
    </xf>
    <xf numFmtId="169" fontId="13" fillId="0" borderId="2" xfId="1" applyNumberFormat="1" applyFont="1" applyBorder="1" applyAlignment="1">
      <alignment horizontal="right" vertical="top" wrapText="1"/>
    </xf>
    <xf numFmtId="0" fontId="13" fillId="0" borderId="2" xfId="1" applyNumberFormat="1" applyFont="1" applyBorder="1" applyAlignment="1">
      <alignment horizontal="right" vertical="top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top" wrapText="1"/>
    </xf>
    <xf numFmtId="166" fontId="13" fillId="0" borderId="1" xfId="1" applyFont="1" applyBorder="1" applyAlignment="1">
      <alignment horizontal="center" vertical="top" wrapText="1"/>
    </xf>
    <xf numFmtId="166" fontId="13" fillId="0" borderId="1" xfId="1" applyNumberFormat="1" applyFont="1" applyBorder="1" applyAlignment="1">
      <alignment horizontal="center" vertical="top" wrapText="1"/>
    </xf>
    <xf numFmtId="0" fontId="13" fillId="0" borderId="1" xfId="1" applyNumberFormat="1" applyFont="1" applyBorder="1" applyAlignment="1">
      <alignment horizontal="center" vertical="top" wrapText="1"/>
    </xf>
    <xf numFmtId="0" fontId="12" fillId="0" borderId="0" xfId="0" applyNumberFormat="1" applyFont="1"/>
    <xf numFmtId="0" fontId="13" fillId="0" borderId="0" xfId="0" applyNumberFormat="1" applyFont="1" applyAlignment="1">
      <alignment horizontal="center"/>
    </xf>
    <xf numFmtId="0" fontId="12" fillId="0" borderId="2" xfId="0" applyNumberFormat="1" applyFont="1" applyBorder="1" applyAlignment="1">
      <alignment horizontal="center" vertical="top" wrapText="1"/>
    </xf>
    <xf numFmtId="0" fontId="13" fillId="0" borderId="2" xfId="0" applyNumberFormat="1" applyFont="1" applyBorder="1" applyAlignment="1">
      <alignment horizontal="center" vertical="top" wrapText="1"/>
    </xf>
    <xf numFmtId="166" fontId="12" fillId="0" borderId="1" xfId="1" applyFont="1" applyBorder="1" applyAlignment="1">
      <alignment horizontal="right" vertical="top" wrapText="1"/>
    </xf>
    <xf numFmtId="170" fontId="12" fillId="0" borderId="1" xfId="1" applyNumberFormat="1" applyFont="1" applyBorder="1" applyAlignment="1">
      <alignment horizontal="center" vertical="top" wrapText="1"/>
    </xf>
    <xf numFmtId="165" fontId="13" fillId="0" borderId="1" xfId="1" applyNumberFormat="1" applyFont="1" applyBorder="1" applyAlignment="1">
      <alignment horizontal="center" vertical="top" wrapText="1"/>
    </xf>
    <xf numFmtId="166" fontId="12" fillId="0" borderId="1" xfId="1" applyFont="1" applyBorder="1" applyAlignment="1">
      <alignment vertical="top" wrapText="1"/>
    </xf>
    <xf numFmtId="165" fontId="13" fillId="0" borderId="1" xfId="1" applyNumberFormat="1" applyFont="1" applyBorder="1" applyAlignment="1">
      <alignment vertical="top" wrapText="1"/>
    </xf>
    <xf numFmtId="165" fontId="13" fillId="0" borderId="1" xfId="1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top" wrapText="1"/>
    </xf>
    <xf numFmtId="166" fontId="11" fillId="0" borderId="11" xfId="1" applyFont="1" applyBorder="1" applyAlignment="1">
      <alignment horizontal="center" vertical="top" wrapText="1"/>
    </xf>
    <xf numFmtId="169" fontId="14" fillId="0" borderId="6" xfId="1" applyNumberFormat="1" applyFont="1" applyBorder="1" applyAlignment="1">
      <alignment horizontal="right" vertical="top" wrapText="1"/>
    </xf>
    <xf numFmtId="0" fontId="14" fillId="0" borderId="6" xfId="1" applyNumberFormat="1" applyFont="1" applyBorder="1" applyAlignment="1">
      <alignment horizontal="right" vertical="top" wrapText="1"/>
    </xf>
    <xf numFmtId="0" fontId="14" fillId="0" borderId="9" xfId="0" applyNumberFormat="1" applyFont="1" applyBorder="1" applyAlignment="1">
      <alignment horizontal="center" vertical="top" wrapText="1"/>
    </xf>
    <xf numFmtId="0" fontId="11" fillId="0" borderId="0" xfId="0" applyNumberFormat="1" applyFont="1" applyBorder="1" applyAlignment="1">
      <alignment horizontal="center" vertical="top" wrapText="1"/>
    </xf>
    <xf numFmtId="0" fontId="11" fillId="0" borderId="9" xfId="0" applyNumberFormat="1" applyFont="1" applyBorder="1" applyAlignment="1">
      <alignment horizontal="center" vertical="top" wrapText="1"/>
    </xf>
    <xf numFmtId="166" fontId="11" fillId="0" borderId="9" xfId="1" applyFont="1" applyBorder="1" applyAlignment="1">
      <alignment horizontal="center" vertical="top" wrapText="1"/>
    </xf>
    <xf numFmtId="2" fontId="14" fillId="0" borderId="9" xfId="1" applyNumberFormat="1" applyFont="1" applyBorder="1" applyAlignment="1">
      <alignment horizontal="center" vertical="top" wrapText="1"/>
    </xf>
    <xf numFmtId="2" fontId="14" fillId="0" borderId="0" xfId="1" applyNumberFormat="1" applyFont="1" applyBorder="1" applyAlignment="1">
      <alignment horizontal="center" vertical="top" wrapText="1"/>
    </xf>
    <xf numFmtId="0" fontId="11" fillId="0" borderId="0" xfId="0" applyNumberFormat="1" applyFont="1"/>
    <xf numFmtId="0" fontId="14" fillId="0" borderId="6" xfId="0" applyNumberFormat="1" applyFont="1" applyBorder="1" applyAlignment="1"/>
    <xf numFmtId="0" fontId="11" fillId="0" borderId="6" xfId="0" applyFont="1" applyBorder="1" applyAlignment="1"/>
    <xf numFmtId="0" fontId="12" fillId="0" borderId="2" xfId="0" applyNumberFormat="1" applyFont="1" applyBorder="1" applyAlignment="1">
      <alignment horizontal="center" vertical="top"/>
    </xf>
    <xf numFmtId="168" fontId="13" fillId="0" borderId="1" xfId="1" applyNumberFormat="1" applyFont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 vertical="top" wrapText="1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/>
    <xf numFmtId="0" fontId="12" fillId="0" borderId="3" xfId="0" applyNumberFormat="1" applyFont="1" applyBorder="1" applyAlignment="1">
      <alignment horizontal="center" vertical="top" wrapText="1"/>
    </xf>
    <xf numFmtId="165" fontId="12" fillId="0" borderId="1" xfId="1" applyNumberFormat="1" applyFont="1" applyBorder="1" applyAlignment="1">
      <alignment horizontal="right" vertical="top" wrapText="1"/>
    </xf>
    <xf numFmtId="166" fontId="12" fillId="0" borderId="2" xfId="1" applyFont="1" applyBorder="1" applyAlignment="1">
      <alignment horizontal="right" vertical="top" wrapText="1"/>
    </xf>
    <xf numFmtId="49" fontId="13" fillId="0" borderId="0" xfId="1" applyNumberFormat="1" applyFont="1" applyBorder="1" applyAlignment="1">
      <alignment horizontal="center" vertical="top" wrapText="1"/>
    </xf>
    <xf numFmtId="166" fontId="12" fillId="0" borderId="0" xfId="1" applyFont="1" applyBorder="1" applyAlignment="1">
      <alignment horizontal="center" vertical="top" wrapText="1"/>
    </xf>
    <xf numFmtId="166" fontId="13" fillId="0" borderId="0" xfId="1" applyNumberFormat="1" applyFont="1" applyBorder="1" applyAlignment="1">
      <alignment horizontal="center" vertical="top" wrapText="1"/>
    </xf>
    <xf numFmtId="166" fontId="11" fillId="0" borderId="1" xfId="1" applyFont="1" applyBorder="1" applyAlignment="1">
      <alignment horizontal="center" vertical="top" wrapText="1"/>
    </xf>
    <xf numFmtId="166" fontId="11" fillId="0" borderId="1" xfId="1" applyFont="1" applyBorder="1" applyAlignment="1">
      <alignment vertical="top" wrapText="1"/>
    </xf>
    <xf numFmtId="165" fontId="14" fillId="0" borderId="1" xfId="1" applyNumberFormat="1" applyFont="1" applyBorder="1" applyAlignment="1">
      <alignment vertical="top" wrapText="1"/>
    </xf>
    <xf numFmtId="0" fontId="14" fillId="0" borderId="1" xfId="1" applyNumberFormat="1" applyFont="1" applyBorder="1" applyAlignment="1">
      <alignment vertical="top" wrapText="1"/>
    </xf>
    <xf numFmtId="0" fontId="13" fillId="0" borderId="1" xfId="1" applyNumberFormat="1" applyFont="1" applyBorder="1" applyAlignment="1">
      <alignment vertical="top" wrapText="1"/>
    </xf>
    <xf numFmtId="0" fontId="12" fillId="0" borderId="10" xfId="0" applyNumberFormat="1" applyFont="1" applyBorder="1" applyAlignment="1">
      <alignment horizontal="center" vertical="top" wrapText="1"/>
    </xf>
    <xf numFmtId="0" fontId="12" fillId="0" borderId="10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70" fontId="13" fillId="0" borderId="1" xfId="2" applyNumberFormat="1" applyFont="1" applyBorder="1" applyAlignment="1">
      <alignment horizontal="center" vertical="top" wrapText="1"/>
    </xf>
    <xf numFmtId="0" fontId="13" fillId="0" borderId="1" xfId="2" applyNumberFormat="1" applyFont="1" applyBorder="1" applyAlignment="1">
      <alignment horizontal="center" vertical="top" wrapText="1"/>
    </xf>
    <xf numFmtId="166" fontId="12" fillId="0" borderId="1" xfId="1" applyFont="1" applyFill="1" applyBorder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166" fontId="11" fillId="0" borderId="0" xfId="1" applyFont="1" applyBorder="1" applyAlignment="1">
      <alignment horizontal="center" vertical="top" wrapText="1"/>
    </xf>
    <xf numFmtId="170" fontId="14" fillId="0" borderId="0" xfId="2" applyNumberFormat="1" applyFont="1" applyBorder="1" applyAlignment="1">
      <alignment horizontal="center" vertical="top" wrapText="1"/>
    </xf>
    <xf numFmtId="0" fontId="14" fillId="0" borderId="0" xfId="2" applyNumberFormat="1" applyFont="1" applyBorder="1" applyAlignment="1">
      <alignment horizontal="center" vertical="top" wrapText="1"/>
    </xf>
    <xf numFmtId="164" fontId="13" fillId="0" borderId="1" xfId="1" applyNumberFormat="1" applyFont="1" applyBorder="1" applyAlignment="1">
      <alignment horizontal="center" vertical="top" wrapText="1"/>
    </xf>
    <xf numFmtId="170" fontId="12" fillId="0" borderId="1" xfId="1" applyNumberFormat="1" applyFont="1" applyBorder="1" applyAlignment="1">
      <alignment horizontal="center" wrapText="1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2" fillId="0" borderId="5" xfId="0" applyNumberFormat="1" applyFont="1" applyBorder="1" applyAlignment="1">
      <alignment horizontal="center" vertical="justify"/>
    </xf>
    <xf numFmtId="0" fontId="12" fillId="0" borderId="3" xfId="0" applyNumberFormat="1" applyFont="1" applyBorder="1" applyAlignment="1">
      <alignment horizontal="center" vertical="justify"/>
    </xf>
    <xf numFmtId="0" fontId="12" fillId="0" borderId="2" xfId="0" applyNumberFormat="1" applyFont="1" applyBorder="1" applyAlignment="1">
      <alignment horizontal="center" vertical="justify"/>
    </xf>
    <xf numFmtId="0" fontId="12" fillId="0" borderId="5" xfId="0" applyNumberFormat="1" applyFont="1" applyBorder="1" applyAlignment="1">
      <alignment horizontal="center" vertical="top" wrapText="1"/>
    </xf>
    <xf numFmtId="0" fontId="12" fillId="0" borderId="3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center" vertical="top" wrapText="1"/>
    </xf>
    <xf numFmtId="166" fontId="12" fillId="0" borderId="5" xfId="1" applyFont="1" applyBorder="1" applyAlignment="1">
      <alignment horizontal="center" vertical="top" wrapText="1"/>
    </xf>
    <xf numFmtId="166" fontId="12" fillId="0" borderId="3" xfId="1" applyFont="1" applyBorder="1" applyAlignment="1">
      <alignment horizontal="center" vertical="top" wrapText="1"/>
    </xf>
    <xf numFmtId="166" fontId="12" fillId="0" borderId="2" xfId="1" applyFont="1" applyBorder="1" applyAlignment="1">
      <alignment horizontal="center" vertical="top" wrapText="1"/>
    </xf>
    <xf numFmtId="0" fontId="12" fillId="0" borderId="5" xfId="0" applyNumberFormat="1" applyFont="1" applyBorder="1" applyAlignment="1">
      <alignment horizontal="center" vertical="top"/>
    </xf>
    <xf numFmtId="0" fontId="12" fillId="0" borderId="3" xfId="0" applyNumberFormat="1" applyFont="1" applyBorder="1" applyAlignment="1">
      <alignment horizontal="center" vertical="top"/>
    </xf>
    <xf numFmtId="0" fontId="12" fillId="0" borderId="2" xfId="0" applyNumberFormat="1" applyFont="1" applyBorder="1" applyAlignment="1">
      <alignment horizontal="center" vertical="top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/>
    <xf numFmtId="0" fontId="12" fillId="0" borderId="5" xfId="0" applyNumberFormat="1" applyFont="1" applyBorder="1" applyAlignment="1">
      <alignment horizontal="center" vertical="justify" wrapText="1"/>
    </xf>
    <xf numFmtId="0" fontId="12" fillId="0" borderId="3" xfId="0" applyNumberFormat="1" applyFont="1" applyBorder="1" applyAlignment="1">
      <alignment horizontal="center" vertical="justify" wrapText="1"/>
    </xf>
    <xf numFmtId="0" fontId="12" fillId="0" borderId="2" xfId="0" applyNumberFormat="1" applyFont="1" applyBorder="1" applyAlignment="1">
      <alignment horizontal="center" vertical="justify" wrapText="1"/>
    </xf>
    <xf numFmtId="0" fontId="13" fillId="0" borderId="0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top" wrapText="1"/>
    </xf>
    <xf numFmtId="166" fontId="12" fillId="0" borderId="1" xfId="1" applyFont="1" applyBorder="1" applyAlignment="1">
      <alignment horizontal="center" vertical="top" wrapText="1"/>
    </xf>
    <xf numFmtId="0" fontId="13" fillId="0" borderId="1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justify"/>
    </xf>
    <xf numFmtId="0" fontId="13" fillId="0" borderId="9" xfId="0" applyNumberFormat="1" applyFont="1" applyBorder="1" applyAlignment="1">
      <alignment horizontal="center"/>
    </xf>
    <xf numFmtId="0" fontId="12" fillId="0" borderId="13" xfId="0" applyNumberFormat="1" applyFont="1" applyBorder="1" applyAlignment="1">
      <alignment horizontal="center" vertical="top" wrapText="1"/>
    </xf>
    <xf numFmtId="0" fontId="14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/>
    <xf numFmtId="0" fontId="11" fillId="0" borderId="0" xfId="0" applyFont="1" applyBorder="1" applyAlignment="1"/>
    <xf numFmtId="0" fontId="13" fillId="0" borderId="11" xfId="0" applyNumberFormat="1" applyFont="1" applyBorder="1" applyAlignment="1"/>
    <xf numFmtId="0" fontId="12" fillId="0" borderId="11" xfId="0" applyFont="1" applyBorder="1" applyAlignment="1"/>
    <xf numFmtId="0" fontId="11" fillId="0" borderId="8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166" fontId="12" fillId="0" borderId="5" xfId="1" applyNumberFormat="1" applyFont="1" applyBorder="1" applyAlignment="1">
      <alignment horizontal="center" vertical="top" wrapText="1"/>
    </xf>
    <xf numFmtId="165" fontId="12" fillId="0" borderId="3" xfId="1" applyNumberFormat="1" applyFont="1" applyBorder="1" applyAlignment="1">
      <alignment horizontal="center" vertical="top" wrapText="1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left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13" fillId="0" borderId="0" xfId="0" applyNumberFormat="1" applyFont="1" applyAlignment="1">
      <alignment horizontal="center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595313</xdr:colOff>
      <xdr:row>32</xdr:row>
      <xdr:rowOff>430411</xdr:rowOff>
    </xdr:to>
    <xdr:pic>
      <xdr:nvPicPr>
        <xdr:cNvPr id="3" name="Рисунок 2" descr="меню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656719" cy="6056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70"/>
  <sheetViews>
    <sheetView tabSelected="1" view="pageLayout" zoomScale="64" zoomScaleNormal="75" zoomScaleSheetLayoutView="100" zoomScalePageLayoutView="64" workbookViewId="0">
      <selection activeCell="L27" sqref="L27:M27"/>
    </sheetView>
  </sheetViews>
  <sheetFormatPr defaultColWidth="9.140625" defaultRowHeight="12.75"/>
  <cols>
    <col min="1" max="1" width="7.85546875" style="3" customWidth="1"/>
    <col min="2" max="2" width="19.7109375" style="3" customWidth="1"/>
    <col min="3" max="3" width="7.7109375" style="3" customWidth="1"/>
    <col min="4" max="4" width="17.140625" style="3" customWidth="1"/>
    <col min="5" max="5" width="7.85546875" style="3" customWidth="1"/>
    <col min="6" max="6" width="6" style="3" customWidth="1"/>
    <col min="7" max="7" width="8.28515625" style="3" customWidth="1"/>
    <col min="8" max="8" width="7.85546875" style="3" customWidth="1"/>
    <col min="9" max="10" width="7.42578125" style="3" customWidth="1"/>
    <col min="11" max="12" width="7.28515625" style="3" customWidth="1"/>
    <col min="13" max="13" width="10.140625" style="3" bestFit="1" customWidth="1"/>
    <col min="14" max="14" width="6.85546875" style="3" customWidth="1"/>
    <col min="15" max="15" width="7.28515625" style="3" customWidth="1"/>
    <col min="16" max="16" width="7.140625" style="3" customWidth="1"/>
    <col min="17" max="17" width="7" style="3" customWidth="1"/>
    <col min="18" max="21" width="11.42578125" style="3" bestFit="1" customWidth="1"/>
    <col min="22" max="24" width="9.140625" style="3"/>
    <col min="25" max="25" width="11.42578125" style="3" customWidth="1"/>
    <col min="26" max="16384" width="9.140625" style="3"/>
  </cols>
  <sheetData>
    <row r="1" spans="2:25" s="2" customFormat="1">
      <c r="B1" s="1"/>
      <c r="F1" s="5"/>
      <c r="G1" s="5"/>
      <c r="H1" s="5"/>
    </row>
    <row r="2" spans="2:25" s="2" customFormat="1" ht="18.75">
      <c r="B2" s="1"/>
      <c r="F2" s="5"/>
      <c r="G2" s="5"/>
      <c r="H2" s="5"/>
      <c r="N2" s="124" t="s">
        <v>116</v>
      </c>
      <c r="O2" s="125"/>
      <c r="P2" s="125"/>
      <c r="Q2" s="125"/>
      <c r="R2" s="125"/>
      <c r="S2" s="126"/>
      <c r="T2" s="126"/>
      <c r="U2" s="126"/>
      <c r="V2" s="126"/>
      <c r="W2" s="126"/>
      <c r="X2" s="126"/>
      <c r="Y2" s="126"/>
    </row>
    <row r="3" spans="2:25" s="2" customFormat="1" ht="18.75">
      <c r="B3" s="1"/>
      <c r="N3" s="124" t="s">
        <v>117</v>
      </c>
      <c r="O3" s="125"/>
      <c r="P3" s="125"/>
      <c r="Q3" s="125"/>
      <c r="R3" s="125"/>
      <c r="S3" s="126"/>
      <c r="T3" s="126"/>
      <c r="U3" s="126"/>
      <c r="V3" s="126"/>
      <c r="W3" s="126"/>
      <c r="X3" s="126"/>
      <c r="Y3" s="126"/>
    </row>
    <row r="4" spans="2:25" s="2" customFormat="1" ht="18.75">
      <c r="B4" s="1"/>
      <c r="N4" s="124" t="s">
        <v>118</v>
      </c>
      <c r="O4" s="125"/>
      <c r="P4" s="125"/>
      <c r="Q4" s="125"/>
      <c r="R4" s="125"/>
      <c r="S4" s="126"/>
      <c r="T4" s="126"/>
      <c r="U4" s="126"/>
      <c r="V4" s="126"/>
      <c r="W4" s="126"/>
      <c r="X4" s="126"/>
      <c r="Y4" s="126"/>
    </row>
    <row r="5" spans="2:25" s="2" customFormat="1" ht="18.75">
      <c r="B5" s="1"/>
      <c r="N5" s="124" t="s">
        <v>135</v>
      </c>
      <c r="O5" s="125"/>
      <c r="P5" s="125"/>
      <c r="Q5" s="125"/>
      <c r="R5" s="126"/>
      <c r="S5" s="126"/>
      <c r="T5" s="126"/>
      <c r="U5" s="126"/>
      <c r="V5" s="126"/>
      <c r="W5" s="126"/>
      <c r="X5" s="126"/>
      <c r="Y5" s="14"/>
    </row>
    <row r="6" spans="2:25" s="2" customFormat="1">
      <c r="B6" s="1"/>
    </row>
    <row r="7" spans="2:25" s="2" customFormat="1">
      <c r="B7" s="1"/>
    </row>
    <row r="8" spans="2:25" s="2" customFormat="1">
      <c r="B8" s="1"/>
    </row>
    <row r="9" spans="2:25" s="2" customFormat="1">
      <c r="B9" s="1"/>
    </row>
    <row r="10" spans="2:25" s="2" customFormat="1" ht="12" customHeight="1">
      <c r="B10" s="108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</row>
    <row r="11" spans="2:25" ht="21" customHeight="1">
      <c r="B11" s="160" t="s">
        <v>91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</row>
    <row r="12" spans="2:25" ht="12.75" customHeight="1"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</row>
    <row r="13" spans="2:25" ht="12.75" customHeight="1">
      <c r="B13" s="161" t="s">
        <v>92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</row>
    <row r="14" spans="2:25" ht="12.75" customHeight="1">
      <c r="B14" s="109"/>
      <c r="C14" s="109"/>
      <c r="D14" s="109"/>
      <c r="E14" s="109"/>
      <c r="F14" s="109"/>
      <c r="G14" s="109"/>
      <c r="H14" s="109"/>
      <c r="I14" s="107" t="s">
        <v>134</v>
      </c>
      <c r="J14" s="106"/>
      <c r="K14" s="107" t="s">
        <v>133</v>
      </c>
      <c r="L14" s="106"/>
      <c r="M14" s="106"/>
      <c r="N14" s="106"/>
      <c r="O14" s="109"/>
      <c r="P14" s="109"/>
      <c r="Q14" s="109"/>
      <c r="R14" s="109"/>
      <c r="S14" s="109"/>
      <c r="T14" s="109"/>
      <c r="U14" s="109"/>
      <c r="V14" s="109"/>
    </row>
    <row r="15" spans="2:25" ht="12.75" customHeight="1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</row>
    <row r="16" spans="2:25" ht="12.75" customHeight="1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1" ht="12.75" customHeight="1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21" ht="12.7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21" ht="12.75" customHeight="1">
      <c r="A19" s="12" t="s">
        <v>83</v>
      </c>
      <c r="B19" s="7" t="s">
        <v>84</v>
      </c>
      <c r="C19" s="13"/>
      <c r="D19" s="13"/>
      <c r="E19" s="13"/>
      <c r="F19" s="13"/>
      <c r="G19" s="13"/>
      <c r="H19" s="13"/>
      <c r="I19" s="13"/>
      <c r="J19" s="13"/>
      <c r="K19" s="13"/>
      <c r="L19" s="6"/>
      <c r="M19" s="6"/>
      <c r="N19" s="6"/>
      <c r="O19" s="6"/>
      <c r="P19" s="6"/>
      <c r="Q19" s="6"/>
      <c r="R19" s="6"/>
      <c r="S19" s="6"/>
      <c r="T19" s="6"/>
    </row>
    <row r="20" spans="1:21" ht="12.75" customHeight="1">
      <c r="A20" s="12" t="s">
        <v>85</v>
      </c>
      <c r="B20" s="154" t="s">
        <v>86</v>
      </c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</row>
    <row r="21" spans="1:21" ht="12.75" customHeight="1">
      <c r="A21" s="12" t="s">
        <v>87</v>
      </c>
      <c r="B21" s="154" t="s">
        <v>88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</row>
    <row r="22" spans="1:21" ht="12.75" customHeight="1">
      <c r="A22" s="12" t="s">
        <v>89</v>
      </c>
      <c r="B22" s="154" t="s">
        <v>90</v>
      </c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</row>
    <row r="23" spans="1:21" ht="12.75" customHeight="1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21" ht="12.75" customHeight="1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21" ht="12.75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21" ht="12.7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21" ht="12.75" customHeight="1">
      <c r="B27" s="10"/>
      <c r="C27" s="10"/>
      <c r="D27" s="10"/>
      <c r="E27" s="10"/>
      <c r="F27" s="10"/>
      <c r="G27" s="10"/>
      <c r="H27" s="10"/>
      <c r="I27" s="10"/>
      <c r="J27" s="8" t="s">
        <v>63</v>
      </c>
      <c r="K27" s="10"/>
      <c r="L27" s="10"/>
      <c r="M27" s="10"/>
      <c r="N27" s="10"/>
      <c r="O27" s="10"/>
      <c r="P27" s="10"/>
      <c r="Q27" s="10"/>
    </row>
    <row r="28" spans="1:21" ht="12.75" customHeight="1">
      <c r="B28" s="4"/>
      <c r="C28" s="4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</row>
    <row r="29" spans="1:21" ht="12.75" customHeight="1"/>
    <row r="30" spans="1:21" ht="12.75" customHeight="1">
      <c r="B30" s="10"/>
      <c r="C30" s="10"/>
      <c r="D30" s="10"/>
      <c r="E30" s="10"/>
      <c r="F30" s="10"/>
      <c r="G30" s="10"/>
      <c r="H30" s="10"/>
      <c r="I30" s="10"/>
      <c r="J30" s="9"/>
      <c r="K30" s="10"/>
      <c r="L30" s="10"/>
      <c r="M30" s="10"/>
      <c r="N30" s="10"/>
      <c r="O30" s="10"/>
      <c r="P30" s="10"/>
      <c r="Q30" s="10"/>
    </row>
    <row r="31" spans="1:21" ht="12.75" customHeight="1">
      <c r="A31" s="156" t="s">
        <v>38</v>
      </c>
      <c r="B31" s="156" t="s">
        <v>39</v>
      </c>
      <c r="C31" s="157" t="s">
        <v>40</v>
      </c>
      <c r="D31" s="156" t="s">
        <v>2</v>
      </c>
      <c r="E31" s="156" t="s">
        <v>15</v>
      </c>
      <c r="F31" s="156"/>
      <c r="G31" s="162" t="s">
        <v>45</v>
      </c>
      <c r="H31" s="162"/>
      <c r="I31" s="162"/>
      <c r="J31" s="142" t="s">
        <v>41</v>
      </c>
      <c r="K31" s="143"/>
      <c r="L31" s="144"/>
      <c r="M31" s="157" t="s">
        <v>44</v>
      </c>
      <c r="N31" s="142" t="s">
        <v>46</v>
      </c>
      <c r="O31" s="143"/>
      <c r="P31" s="143"/>
      <c r="Q31" s="144"/>
      <c r="R31" s="142" t="s">
        <v>51</v>
      </c>
      <c r="S31" s="143"/>
      <c r="T31" s="143"/>
      <c r="U31" s="144"/>
    </row>
    <row r="32" spans="1:21" ht="12.75" customHeight="1">
      <c r="A32" s="156"/>
      <c r="B32" s="156"/>
      <c r="C32" s="158"/>
      <c r="D32" s="156"/>
      <c r="E32" s="156"/>
      <c r="F32" s="156"/>
      <c r="G32" s="162"/>
      <c r="H32" s="162"/>
      <c r="I32" s="162"/>
      <c r="J32" s="145"/>
      <c r="K32" s="146"/>
      <c r="L32" s="147"/>
      <c r="M32" s="158"/>
      <c r="N32" s="145"/>
      <c r="O32" s="146"/>
      <c r="P32" s="146"/>
      <c r="Q32" s="147"/>
      <c r="R32" s="145"/>
      <c r="S32" s="146"/>
      <c r="T32" s="146"/>
      <c r="U32" s="147"/>
    </row>
    <row r="33" spans="1:21" ht="48.75" customHeight="1">
      <c r="A33" s="156"/>
      <c r="B33" s="156"/>
      <c r="C33" s="159"/>
      <c r="D33" s="156"/>
      <c r="E33" s="46" t="s">
        <v>16</v>
      </c>
      <c r="F33" s="46" t="s">
        <v>1</v>
      </c>
      <c r="G33" s="46" t="s">
        <v>4</v>
      </c>
      <c r="H33" s="46" t="s">
        <v>5</v>
      </c>
      <c r="I33" s="46" t="s">
        <v>6</v>
      </c>
      <c r="J33" s="47" t="s">
        <v>42</v>
      </c>
      <c r="K33" s="47" t="s">
        <v>43</v>
      </c>
      <c r="L33" s="46" t="s">
        <v>3</v>
      </c>
      <c r="M33" s="159"/>
      <c r="N33" s="47" t="s">
        <v>47</v>
      </c>
      <c r="O33" s="47" t="s">
        <v>48</v>
      </c>
      <c r="P33" s="47" t="s">
        <v>50</v>
      </c>
      <c r="Q33" s="47" t="s">
        <v>49</v>
      </c>
      <c r="R33" s="47" t="s">
        <v>52</v>
      </c>
      <c r="S33" s="47" t="s">
        <v>53</v>
      </c>
      <c r="T33" s="47" t="s">
        <v>54</v>
      </c>
      <c r="U33" s="47" t="s">
        <v>55</v>
      </c>
    </row>
    <row r="34" spans="1:21" ht="12.75" customHeight="1">
      <c r="A34" s="165" t="s">
        <v>0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</row>
    <row r="35" spans="1:21" ht="12.75" customHeight="1">
      <c r="A35" s="23">
        <v>1</v>
      </c>
      <c r="B35" s="23">
        <v>2</v>
      </c>
      <c r="C35" s="23">
        <v>3</v>
      </c>
      <c r="D35" s="23">
        <v>4</v>
      </c>
      <c r="E35" s="23">
        <v>5</v>
      </c>
      <c r="F35" s="23">
        <v>6</v>
      </c>
      <c r="G35" s="23">
        <v>7</v>
      </c>
      <c r="H35" s="23">
        <v>8</v>
      </c>
      <c r="I35" s="23">
        <v>9</v>
      </c>
      <c r="J35" s="48">
        <v>10</v>
      </c>
      <c r="K35" s="48">
        <v>11</v>
      </c>
      <c r="L35" s="48">
        <v>12</v>
      </c>
      <c r="M35" s="48">
        <v>13</v>
      </c>
      <c r="N35" s="48">
        <v>14</v>
      </c>
      <c r="O35" s="48">
        <v>15</v>
      </c>
      <c r="P35" s="48">
        <v>16</v>
      </c>
      <c r="Q35" s="48">
        <v>17</v>
      </c>
      <c r="R35" s="48">
        <v>18</v>
      </c>
      <c r="S35" s="48">
        <v>19</v>
      </c>
      <c r="T35" s="48">
        <v>20</v>
      </c>
      <c r="U35" s="48">
        <v>21</v>
      </c>
    </row>
    <row r="36" spans="1:21" ht="12.75" customHeight="1">
      <c r="A36" s="131">
        <v>181</v>
      </c>
      <c r="B36" s="131" t="s">
        <v>59</v>
      </c>
      <c r="C36" s="131" t="s">
        <v>66</v>
      </c>
      <c r="D36" s="23" t="s">
        <v>56</v>
      </c>
      <c r="E36" s="23">
        <v>31</v>
      </c>
      <c r="F36" s="23">
        <v>31</v>
      </c>
      <c r="G36" s="24">
        <v>40</v>
      </c>
      <c r="H36" s="24">
        <f t="shared" ref="H36:H41" si="0">E36*G36/1000</f>
        <v>1.24</v>
      </c>
      <c r="I36" s="132">
        <f>H36+H37+H39+H40+H41</f>
        <v>11.870000000000001</v>
      </c>
      <c r="J36" s="121">
        <v>6.11</v>
      </c>
      <c r="K36" s="121">
        <v>10.72</v>
      </c>
      <c r="L36" s="121">
        <v>32.380000000000003</v>
      </c>
      <c r="M36" s="121">
        <v>251</v>
      </c>
      <c r="N36" s="121">
        <v>0</v>
      </c>
      <c r="O36" s="121">
        <v>1.17</v>
      </c>
      <c r="P36" s="121">
        <v>0</v>
      </c>
      <c r="Q36" s="121">
        <v>0</v>
      </c>
      <c r="R36" s="121">
        <v>133.77000000000001</v>
      </c>
      <c r="S36" s="121">
        <v>20.3</v>
      </c>
      <c r="T36" s="121">
        <v>0</v>
      </c>
      <c r="U36" s="121">
        <v>0.47</v>
      </c>
    </row>
    <row r="37" spans="1:21" ht="12.75" customHeight="1">
      <c r="A37" s="131"/>
      <c r="B37" s="131"/>
      <c r="C37" s="131"/>
      <c r="D37" s="23" t="s">
        <v>27</v>
      </c>
      <c r="E37" s="23">
        <v>100</v>
      </c>
      <c r="F37" s="23">
        <v>100</v>
      </c>
      <c r="G37" s="24">
        <v>53</v>
      </c>
      <c r="H37" s="24">
        <f t="shared" si="0"/>
        <v>5.3</v>
      </c>
      <c r="I37" s="13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</row>
    <row r="38" spans="1:21" ht="12.75" customHeight="1">
      <c r="A38" s="131"/>
      <c r="B38" s="131"/>
      <c r="C38" s="131"/>
      <c r="D38" s="23" t="s">
        <v>25</v>
      </c>
      <c r="E38" s="23">
        <v>75</v>
      </c>
      <c r="F38" s="23">
        <v>75</v>
      </c>
      <c r="G38" s="24"/>
      <c r="H38" s="24">
        <f t="shared" si="0"/>
        <v>0</v>
      </c>
      <c r="I38" s="13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</row>
    <row r="39" spans="1:21" ht="12.75" customHeight="1">
      <c r="A39" s="131"/>
      <c r="B39" s="131"/>
      <c r="C39" s="131"/>
      <c r="D39" s="23" t="s">
        <v>24</v>
      </c>
      <c r="E39" s="23">
        <v>6</v>
      </c>
      <c r="F39" s="23">
        <v>6</v>
      </c>
      <c r="G39" s="24">
        <v>53</v>
      </c>
      <c r="H39" s="24">
        <f t="shared" si="0"/>
        <v>0.318</v>
      </c>
      <c r="I39" s="13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</row>
    <row r="40" spans="1:21" ht="12.75" customHeight="1">
      <c r="A40" s="131"/>
      <c r="B40" s="131"/>
      <c r="C40" s="131"/>
      <c r="D40" s="23" t="s">
        <v>21</v>
      </c>
      <c r="E40" s="23">
        <v>10</v>
      </c>
      <c r="F40" s="23">
        <v>10</v>
      </c>
      <c r="G40" s="24">
        <v>500</v>
      </c>
      <c r="H40" s="24">
        <f t="shared" si="0"/>
        <v>5</v>
      </c>
      <c r="I40" s="13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</row>
    <row r="41" spans="1:21" ht="12.75" customHeight="1">
      <c r="A41" s="131"/>
      <c r="B41" s="131"/>
      <c r="C41" s="131"/>
      <c r="D41" s="23" t="s">
        <v>67</v>
      </c>
      <c r="E41" s="23">
        <v>1</v>
      </c>
      <c r="F41" s="23">
        <v>1</v>
      </c>
      <c r="G41" s="24">
        <v>12</v>
      </c>
      <c r="H41" s="24">
        <f t="shared" si="0"/>
        <v>1.2E-2</v>
      </c>
      <c r="I41" s="132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</row>
    <row r="42" spans="1:21" ht="12.75" customHeight="1">
      <c r="A42" s="23">
        <v>15</v>
      </c>
      <c r="B42" s="23" t="s">
        <v>65</v>
      </c>
      <c r="C42" s="23">
        <v>15</v>
      </c>
      <c r="D42" s="23" t="s">
        <v>65</v>
      </c>
      <c r="E42" s="23">
        <v>16</v>
      </c>
      <c r="F42" s="23">
        <v>15</v>
      </c>
      <c r="G42" s="24">
        <v>450</v>
      </c>
      <c r="H42" s="24">
        <f t="shared" ref="H42" si="1">G42*E42/1000</f>
        <v>7.2</v>
      </c>
      <c r="I42" s="24">
        <v>7.2</v>
      </c>
      <c r="J42" s="23">
        <v>3.4</v>
      </c>
      <c r="K42" s="23">
        <v>4.4000000000000004</v>
      </c>
      <c r="L42" s="23">
        <v>0</v>
      </c>
      <c r="M42" s="23">
        <v>54</v>
      </c>
      <c r="N42" s="49">
        <v>0.01</v>
      </c>
      <c r="O42" s="49">
        <v>0.11</v>
      </c>
      <c r="P42" s="49">
        <v>39</v>
      </c>
      <c r="Q42" s="49">
        <v>0</v>
      </c>
      <c r="R42" s="28">
        <v>132</v>
      </c>
      <c r="S42" s="28">
        <v>75</v>
      </c>
      <c r="T42" s="28">
        <v>5.25</v>
      </c>
      <c r="U42" s="28">
        <v>0.15</v>
      </c>
    </row>
    <row r="43" spans="1:21" ht="27.75" customHeight="1">
      <c r="A43" s="131">
        <v>382</v>
      </c>
      <c r="B43" s="131" t="s">
        <v>109</v>
      </c>
      <c r="C43" s="131" t="s">
        <v>129</v>
      </c>
      <c r="D43" s="23" t="s">
        <v>110</v>
      </c>
      <c r="E43" s="23">
        <v>4</v>
      </c>
      <c r="F43" s="23">
        <v>4</v>
      </c>
      <c r="G43" s="24">
        <v>320</v>
      </c>
      <c r="H43" s="24">
        <f t="shared" ref="H43:H44" si="2">G43*E43/1000</f>
        <v>1.28</v>
      </c>
      <c r="I43" s="132">
        <v>7.64</v>
      </c>
      <c r="J43" s="115">
        <v>4.08</v>
      </c>
      <c r="K43" s="115">
        <v>3.54</v>
      </c>
      <c r="L43" s="115">
        <v>17.579999999999998</v>
      </c>
      <c r="M43" s="115">
        <v>118.6</v>
      </c>
      <c r="N43" s="115">
        <v>0</v>
      </c>
      <c r="O43" s="115">
        <v>1.59</v>
      </c>
      <c r="P43" s="115">
        <v>0</v>
      </c>
      <c r="Q43" s="115">
        <v>0</v>
      </c>
      <c r="R43" s="112">
        <v>152.22</v>
      </c>
      <c r="S43" s="112">
        <v>0</v>
      </c>
      <c r="T43" s="112">
        <v>21.34</v>
      </c>
      <c r="U43" s="112">
        <v>0.48</v>
      </c>
    </row>
    <row r="44" spans="1:21" ht="15" customHeight="1">
      <c r="A44" s="131"/>
      <c r="B44" s="131"/>
      <c r="C44" s="131"/>
      <c r="D44" s="23" t="s">
        <v>24</v>
      </c>
      <c r="E44" s="23">
        <v>20</v>
      </c>
      <c r="F44" s="23">
        <v>20</v>
      </c>
      <c r="G44" s="24">
        <v>53</v>
      </c>
      <c r="H44" s="24">
        <f t="shared" si="2"/>
        <v>1.06</v>
      </c>
      <c r="I44" s="132"/>
      <c r="J44" s="116"/>
      <c r="K44" s="116"/>
      <c r="L44" s="116"/>
      <c r="M44" s="116"/>
      <c r="N44" s="116"/>
      <c r="O44" s="116"/>
      <c r="P44" s="116"/>
      <c r="Q44" s="116"/>
      <c r="R44" s="113"/>
      <c r="S44" s="113"/>
      <c r="T44" s="113"/>
      <c r="U44" s="113"/>
    </row>
    <row r="45" spans="1:21" ht="15" customHeight="1">
      <c r="A45" s="131"/>
      <c r="B45" s="131"/>
      <c r="C45" s="131"/>
      <c r="D45" s="23" t="s">
        <v>27</v>
      </c>
      <c r="E45" s="23">
        <v>100</v>
      </c>
      <c r="F45" s="23">
        <v>100</v>
      </c>
      <c r="G45" s="24">
        <v>53</v>
      </c>
      <c r="H45" s="24">
        <v>5.3</v>
      </c>
      <c r="I45" s="132"/>
      <c r="J45" s="116"/>
      <c r="K45" s="116"/>
      <c r="L45" s="116"/>
      <c r="M45" s="116"/>
      <c r="N45" s="116"/>
      <c r="O45" s="116"/>
      <c r="P45" s="116"/>
      <c r="Q45" s="116"/>
      <c r="R45" s="113"/>
      <c r="S45" s="113"/>
      <c r="T45" s="113"/>
      <c r="U45" s="113"/>
    </row>
    <row r="46" spans="1:21" ht="13.5" customHeight="1">
      <c r="A46" s="131"/>
      <c r="B46" s="131"/>
      <c r="C46" s="131"/>
      <c r="D46" s="23" t="s">
        <v>25</v>
      </c>
      <c r="E46" s="23">
        <v>150</v>
      </c>
      <c r="F46" s="23">
        <v>150</v>
      </c>
      <c r="G46" s="24"/>
      <c r="H46" s="24"/>
      <c r="I46" s="118"/>
      <c r="J46" s="116"/>
      <c r="K46" s="116"/>
      <c r="L46" s="116"/>
      <c r="M46" s="116"/>
      <c r="N46" s="116"/>
      <c r="O46" s="116"/>
      <c r="P46" s="116"/>
      <c r="Q46" s="116"/>
      <c r="R46" s="113"/>
      <c r="S46" s="113"/>
      <c r="T46" s="113"/>
      <c r="U46" s="113"/>
    </row>
    <row r="47" spans="1:21" ht="13.5" customHeight="1">
      <c r="A47" s="23"/>
      <c r="B47" s="23" t="s">
        <v>130</v>
      </c>
      <c r="C47" s="23">
        <v>20</v>
      </c>
      <c r="D47" s="23" t="s">
        <v>130</v>
      </c>
      <c r="E47" s="23">
        <v>20</v>
      </c>
      <c r="F47" s="23">
        <v>20</v>
      </c>
      <c r="G47" s="24">
        <v>60</v>
      </c>
      <c r="H47" s="105">
        <v>1.2</v>
      </c>
      <c r="I47" s="59">
        <v>1.2</v>
      </c>
      <c r="J47" s="23">
        <v>1.7</v>
      </c>
      <c r="K47" s="23">
        <v>0.6</v>
      </c>
      <c r="L47" s="23">
        <v>8.5</v>
      </c>
      <c r="M47" s="26">
        <v>51.8</v>
      </c>
      <c r="N47" s="26">
        <v>5.8</v>
      </c>
      <c r="O47" s="26">
        <v>0.06</v>
      </c>
      <c r="P47" s="26">
        <v>0</v>
      </c>
      <c r="Q47" s="26">
        <v>0.4</v>
      </c>
      <c r="R47" s="32">
        <v>1.4</v>
      </c>
      <c r="S47" s="32">
        <v>2</v>
      </c>
      <c r="T47" s="32"/>
      <c r="U47" s="32"/>
    </row>
    <row r="48" spans="1:21" ht="15" customHeight="1">
      <c r="A48" s="23"/>
      <c r="B48" s="23" t="s">
        <v>20</v>
      </c>
      <c r="C48" s="33">
        <v>30</v>
      </c>
      <c r="D48" s="23" t="s">
        <v>20</v>
      </c>
      <c r="E48" s="23">
        <v>30</v>
      </c>
      <c r="F48" s="23">
        <v>30</v>
      </c>
      <c r="G48" s="24">
        <v>42</v>
      </c>
      <c r="H48" s="24">
        <f t="shared" ref="H48" si="3">E48*G48/1000</f>
        <v>1.26</v>
      </c>
      <c r="I48" s="24">
        <v>1.26</v>
      </c>
      <c r="J48" s="23">
        <v>1.85</v>
      </c>
      <c r="K48" s="23">
        <v>0.65</v>
      </c>
      <c r="L48" s="23">
        <v>12.56</v>
      </c>
      <c r="M48" s="26">
        <v>64.33</v>
      </c>
      <c r="N48" s="27">
        <v>0.03</v>
      </c>
      <c r="O48" s="27">
        <v>0</v>
      </c>
      <c r="P48" s="27">
        <v>0</v>
      </c>
      <c r="Q48" s="27">
        <v>0</v>
      </c>
      <c r="R48" s="28">
        <v>6</v>
      </c>
      <c r="S48" s="28">
        <v>19.5</v>
      </c>
      <c r="T48" s="28">
        <v>4.2</v>
      </c>
      <c r="U48" s="28">
        <v>0.27</v>
      </c>
    </row>
    <row r="49" spans="1:21" ht="12.75" customHeight="1">
      <c r="A49" s="23"/>
      <c r="B49" s="50" t="s">
        <v>7</v>
      </c>
      <c r="C49" s="23"/>
      <c r="D49" s="23"/>
      <c r="E49" s="23"/>
      <c r="F49" s="23"/>
      <c r="G49" s="24"/>
      <c r="H49" s="51"/>
      <c r="I49" s="63">
        <v>29.17</v>
      </c>
      <c r="J49" s="53">
        <v>11.56</v>
      </c>
      <c r="K49" s="53">
        <v>15.77</v>
      </c>
      <c r="L49" s="53">
        <v>58.34</v>
      </c>
      <c r="M49" s="53">
        <v>421.33</v>
      </c>
      <c r="N49" s="53">
        <v>0.04</v>
      </c>
      <c r="O49" s="53">
        <v>1.36</v>
      </c>
      <c r="P49" s="53">
        <v>39</v>
      </c>
      <c r="Q49" s="53">
        <v>0</v>
      </c>
      <c r="R49" s="53">
        <v>274.75</v>
      </c>
      <c r="S49" s="53">
        <v>119.3</v>
      </c>
      <c r="T49" s="53">
        <v>11.85</v>
      </c>
      <c r="U49" s="53">
        <v>1.39</v>
      </c>
    </row>
    <row r="50" spans="1:21" ht="12.75" customHeight="1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</row>
    <row r="51" spans="1:21">
      <c r="A51" s="54"/>
      <c r="B51" s="55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1:21">
      <c r="A52" s="23">
        <v>1</v>
      </c>
      <c r="B52" s="23">
        <v>2</v>
      </c>
      <c r="C52" s="23">
        <v>3</v>
      </c>
      <c r="D52" s="23">
        <v>4</v>
      </c>
      <c r="E52" s="23">
        <v>5</v>
      </c>
      <c r="F52" s="23">
        <v>6</v>
      </c>
      <c r="G52" s="23">
        <v>7</v>
      </c>
      <c r="H52" s="23">
        <v>8</v>
      </c>
      <c r="I52" s="23">
        <v>9</v>
      </c>
      <c r="J52" s="48">
        <v>10</v>
      </c>
      <c r="K52" s="48">
        <v>11</v>
      </c>
      <c r="L52" s="48">
        <v>12</v>
      </c>
      <c r="M52" s="48">
        <v>13</v>
      </c>
      <c r="N52" s="48">
        <v>14</v>
      </c>
      <c r="O52" s="48">
        <v>15</v>
      </c>
      <c r="P52" s="48">
        <v>16</v>
      </c>
      <c r="Q52" s="48">
        <v>17</v>
      </c>
      <c r="R52" s="48">
        <v>18</v>
      </c>
      <c r="S52" s="48">
        <v>19</v>
      </c>
      <c r="T52" s="48">
        <v>20</v>
      </c>
      <c r="U52" s="48">
        <v>21</v>
      </c>
    </row>
    <row r="53" spans="1:21" s="2" customFormat="1">
      <c r="A53" s="131" t="s">
        <v>93</v>
      </c>
      <c r="B53" s="131" t="s">
        <v>111</v>
      </c>
      <c r="C53" s="131" t="s">
        <v>113</v>
      </c>
      <c r="D53" s="23" t="s">
        <v>94</v>
      </c>
      <c r="E53" s="23">
        <v>188</v>
      </c>
      <c r="F53" s="23">
        <v>184</v>
      </c>
      <c r="G53" s="24">
        <v>260</v>
      </c>
      <c r="H53" s="24">
        <f t="shared" ref="H53:H62" si="4">G53*E53/1000</f>
        <v>48.88</v>
      </c>
      <c r="I53" s="118">
        <f>H53+H54+H55+H56+H57+H58+H59+H60+H61</f>
        <v>80.98</v>
      </c>
      <c r="J53" s="115">
        <v>21.8</v>
      </c>
      <c r="K53" s="115">
        <v>17.72</v>
      </c>
      <c r="L53" s="115">
        <v>60.72</v>
      </c>
      <c r="M53" s="115">
        <v>404</v>
      </c>
      <c r="N53" s="115">
        <v>0.14000000000000001</v>
      </c>
      <c r="O53" s="115">
        <v>0.78</v>
      </c>
      <c r="P53" s="115">
        <v>0</v>
      </c>
      <c r="Q53" s="115">
        <v>0</v>
      </c>
      <c r="R53" s="112">
        <v>427.8</v>
      </c>
      <c r="S53" s="112">
        <v>0</v>
      </c>
      <c r="T53" s="112">
        <v>0</v>
      </c>
      <c r="U53" s="112">
        <v>1.42</v>
      </c>
    </row>
    <row r="54" spans="1:21" s="2" customFormat="1">
      <c r="A54" s="131"/>
      <c r="B54" s="131"/>
      <c r="C54" s="131"/>
      <c r="D54" s="23" t="s">
        <v>56</v>
      </c>
      <c r="E54" s="23">
        <v>12</v>
      </c>
      <c r="F54" s="23">
        <v>12</v>
      </c>
      <c r="G54" s="24">
        <v>40</v>
      </c>
      <c r="H54" s="24">
        <f t="shared" si="4"/>
        <v>0.48</v>
      </c>
      <c r="I54" s="119"/>
      <c r="J54" s="116"/>
      <c r="K54" s="116"/>
      <c r="L54" s="116"/>
      <c r="M54" s="116"/>
      <c r="N54" s="116"/>
      <c r="O54" s="116"/>
      <c r="P54" s="116"/>
      <c r="Q54" s="116"/>
      <c r="R54" s="113"/>
      <c r="S54" s="113"/>
      <c r="T54" s="113"/>
      <c r="U54" s="113"/>
    </row>
    <row r="55" spans="1:21" s="6" customFormat="1" ht="12.75" customHeight="1">
      <c r="A55" s="131"/>
      <c r="B55" s="131"/>
      <c r="C55" s="131"/>
      <c r="D55" s="23" t="s">
        <v>24</v>
      </c>
      <c r="E55" s="23">
        <v>16</v>
      </c>
      <c r="F55" s="23">
        <v>16</v>
      </c>
      <c r="G55" s="24">
        <v>53</v>
      </c>
      <c r="H55" s="24">
        <f t="shared" si="4"/>
        <v>0.84799999999999998</v>
      </c>
      <c r="I55" s="119"/>
      <c r="J55" s="116"/>
      <c r="K55" s="116"/>
      <c r="L55" s="116"/>
      <c r="M55" s="116"/>
      <c r="N55" s="116"/>
      <c r="O55" s="116"/>
      <c r="P55" s="116"/>
      <c r="Q55" s="116"/>
      <c r="R55" s="113"/>
      <c r="S55" s="113"/>
      <c r="T55" s="113"/>
      <c r="U55" s="113"/>
    </row>
    <row r="56" spans="1:21" s="6" customFormat="1" ht="14.25" customHeight="1">
      <c r="A56" s="131"/>
      <c r="B56" s="131"/>
      <c r="C56" s="131"/>
      <c r="D56" s="23" t="s">
        <v>95</v>
      </c>
      <c r="E56" s="23">
        <v>8</v>
      </c>
      <c r="F56" s="23">
        <v>8</v>
      </c>
      <c r="G56" s="24">
        <v>200</v>
      </c>
      <c r="H56" s="24">
        <f t="shared" si="4"/>
        <v>1.6</v>
      </c>
      <c r="I56" s="119"/>
      <c r="J56" s="116"/>
      <c r="K56" s="116"/>
      <c r="L56" s="116"/>
      <c r="M56" s="116"/>
      <c r="N56" s="116"/>
      <c r="O56" s="116"/>
      <c r="P56" s="116"/>
      <c r="Q56" s="116"/>
      <c r="R56" s="113"/>
      <c r="S56" s="113"/>
      <c r="T56" s="113"/>
      <c r="U56" s="113"/>
    </row>
    <row r="57" spans="1:21" s="6" customFormat="1" ht="13.5" customHeight="1">
      <c r="A57" s="131"/>
      <c r="B57" s="131"/>
      <c r="C57" s="131"/>
      <c r="D57" s="23" t="s">
        <v>21</v>
      </c>
      <c r="E57" s="23">
        <v>8</v>
      </c>
      <c r="F57" s="23">
        <v>8</v>
      </c>
      <c r="G57" s="24">
        <v>500</v>
      </c>
      <c r="H57" s="24">
        <f t="shared" si="4"/>
        <v>4</v>
      </c>
      <c r="I57" s="119"/>
      <c r="J57" s="116"/>
      <c r="K57" s="116"/>
      <c r="L57" s="116"/>
      <c r="M57" s="116"/>
      <c r="N57" s="116"/>
      <c r="O57" s="116"/>
      <c r="P57" s="116"/>
      <c r="Q57" s="116"/>
      <c r="R57" s="113"/>
      <c r="S57" s="113"/>
      <c r="T57" s="113"/>
      <c r="U57" s="113"/>
    </row>
    <row r="58" spans="1:21" s="6" customFormat="1" ht="15.75" customHeight="1">
      <c r="A58" s="131"/>
      <c r="B58" s="131"/>
      <c r="C58" s="131"/>
      <c r="D58" s="23" t="s">
        <v>75</v>
      </c>
      <c r="E58" s="23">
        <v>8</v>
      </c>
      <c r="F58" s="23">
        <v>8</v>
      </c>
      <c r="G58" s="24">
        <v>70</v>
      </c>
      <c r="H58" s="24">
        <f t="shared" si="4"/>
        <v>0.56000000000000005</v>
      </c>
      <c r="I58" s="119"/>
      <c r="J58" s="116"/>
      <c r="K58" s="116"/>
      <c r="L58" s="116"/>
      <c r="M58" s="116"/>
      <c r="N58" s="116"/>
      <c r="O58" s="116"/>
      <c r="P58" s="116"/>
      <c r="Q58" s="116"/>
      <c r="R58" s="113"/>
      <c r="S58" s="113"/>
      <c r="T58" s="113"/>
      <c r="U58" s="113"/>
    </row>
    <row r="59" spans="1:21" s="6" customFormat="1" ht="14.25" customHeight="1">
      <c r="A59" s="131"/>
      <c r="B59" s="131"/>
      <c r="C59" s="131"/>
      <c r="D59" s="23" t="s">
        <v>35</v>
      </c>
      <c r="E59" s="23">
        <v>8</v>
      </c>
      <c r="F59" s="23">
        <v>8</v>
      </c>
      <c r="G59" s="24">
        <v>175</v>
      </c>
      <c r="H59" s="24">
        <f t="shared" si="4"/>
        <v>1.4</v>
      </c>
      <c r="I59" s="119"/>
      <c r="J59" s="116"/>
      <c r="K59" s="116"/>
      <c r="L59" s="116"/>
      <c r="M59" s="116"/>
      <c r="N59" s="116"/>
      <c r="O59" s="116"/>
      <c r="P59" s="116"/>
      <c r="Q59" s="116"/>
      <c r="R59" s="113"/>
      <c r="S59" s="113"/>
      <c r="T59" s="113"/>
      <c r="U59" s="113"/>
    </row>
    <row r="60" spans="1:21" s="6" customFormat="1" ht="14.25" customHeight="1">
      <c r="A60" s="131"/>
      <c r="B60" s="131"/>
      <c r="C60" s="131"/>
      <c r="D60" s="23" t="s">
        <v>79</v>
      </c>
      <c r="E60" s="23">
        <v>1</v>
      </c>
      <c r="F60" s="23">
        <v>1</v>
      </c>
      <c r="G60" s="24">
        <v>12</v>
      </c>
      <c r="H60" s="24">
        <f t="shared" si="4"/>
        <v>1.2E-2</v>
      </c>
      <c r="I60" s="119"/>
      <c r="J60" s="116"/>
      <c r="K60" s="116"/>
      <c r="L60" s="116"/>
      <c r="M60" s="116"/>
      <c r="N60" s="116"/>
      <c r="O60" s="116"/>
      <c r="P60" s="116"/>
      <c r="Q60" s="116"/>
      <c r="R60" s="113"/>
      <c r="S60" s="113"/>
      <c r="T60" s="113"/>
      <c r="U60" s="113"/>
    </row>
    <row r="61" spans="1:21" s="6" customFormat="1" ht="15" customHeight="1">
      <c r="A61" s="131"/>
      <c r="B61" s="131"/>
      <c r="C61" s="131"/>
      <c r="D61" s="23" t="s">
        <v>112</v>
      </c>
      <c r="E61" s="23">
        <v>80</v>
      </c>
      <c r="F61" s="23">
        <v>80</v>
      </c>
      <c r="G61" s="24">
        <v>290</v>
      </c>
      <c r="H61" s="24">
        <f t="shared" si="4"/>
        <v>23.2</v>
      </c>
      <c r="I61" s="119"/>
      <c r="J61" s="116"/>
      <c r="K61" s="116"/>
      <c r="L61" s="116"/>
      <c r="M61" s="116"/>
      <c r="N61" s="116"/>
      <c r="O61" s="116"/>
      <c r="P61" s="116"/>
      <c r="Q61" s="116"/>
      <c r="R61" s="113"/>
      <c r="S61" s="113"/>
      <c r="T61" s="113"/>
      <c r="U61" s="113"/>
    </row>
    <row r="62" spans="1:21" s="6" customFormat="1" ht="15" customHeight="1">
      <c r="A62" s="115">
        <v>379</v>
      </c>
      <c r="B62" s="115" t="s">
        <v>107</v>
      </c>
      <c r="C62" s="115" t="s">
        <v>129</v>
      </c>
      <c r="D62" s="23" t="s">
        <v>108</v>
      </c>
      <c r="E62" s="23">
        <v>5</v>
      </c>
      <c r="F62" s="23">
        <v>5</v>
      </c>
      <c r="G62" s="24">
        <v>350</v>
      </c>
      <c r="H62" s="24">
        <f t="shared" si="4"/>
        <v>1.75</v>
      </c>
      <c r="I62" s="118">
        <v>8.11</v>
      </c>
      <c r="J62" s="115">
        <v>3.17</v>
      </c>
      <c r="K62" s="115">
        <v>2.68</v>
      </c>
      <c r="L62" s="115">
        <v>15.9</v>
      </c>
      <c r="M62" s="115">
        <v>100.6</v>
      </c>
      <c r="N62" s="115">
        <v>0</v>
      </c>
      <c r="O62" s="115">
        <v>1.3</v>
      </c>
      <c r="P62" s="115">
        <v>0</v>
      </c>
      <c r="Q62" s="115">
        <v>0</v>
      </c>
      <c r="R62" s="112">
        <v>125.78</v>
      </c>
      <c r="S62" s="112">
        <v>0</v>
      </c>
      <c r="T62" s="112">
        <v>14</v>
      </c>
      <c r="U62" s="112">
        <v>0.13</v>
      </c>
    </row>
    <row r="63" spans="1:21" s="6" customFormat="1" ht="15" customHeight="1">
      <c r="A63" s="116"/>
      <c r="B63" s="116"/>
      <c r="C63" s="116"/>
      <c r="D63" s="23" t="s">
        <v>25</v>
      </c>
      <c r="E63" s="23">
        <v>120</v>
      </c>
      <c r="F63" s="23">
        <v>120</v>
      </c>
      <c r="G63" s="24"/>
      <c r="H63" s="24"/>
      <c r="I63" s="119"/>
      <c r="J63" s="116"/>
      <c r="K63" s="116"/>
      <c r="L63" s="116"/>
      <c r="M63" s="116"/>
      <c r="N63" s="116"/>
      <c r="O63" s="116"/>
      <c r="P63" s="116"/>
      <c r="Q63" s="116"/>
      <c r="R63" s="113"/>
      <c r="S63" s="113"/>
      <c r="T63" s="113"/>
      <c r="U63" s="113"/>
    </row>
    <row r="64" spans="1:21" s="6" customFormat="1" ht="15" customHeight="1">
      <c r="A64" s="116"/>
      <c r="B64" s="116"/>
      <c r="C64" s="116"/>
      <c r="D64" s="23" t="s">
        <v>24</v>
      </c>
      <c r="E64" s="23">
        <v>20</v>
      </c>
      <c r="F64" s="23">
        <v>20</v>
      </c>
      <c r="G64" s="24">
        <v>53</v>
      </c>
      <c r="H64" s="24">
        <v>1.06</v>
      </c>
      <c r="I64" s="119"/>
      <c r="J64" s="116"/>
      <c r="K64" s="116"/>
      <c r="L64" s="116"/>
      <c r="M64" s="116"/>
      <c r="N64" s="116"/>
      <c r="O64" s="116"/>
      <c r="P64" s="116"/>
      <c r="Q64" s="116"/>
      <c r="R64" s="113"/>
      <c r="S64" s="113"/>
      <c r="T64" s="113"/>
      <c r="U64" s="113"/>
    </row>
    <row r="65" spans="1:21" s="6" customFormat="1" ht="16.5" customHeight="1">
      <c r="A65" s="117"/>
      <c r="B65" s="117"/>
      <c r="C65" s="117"/>
      <c r="D65" s="23" t="s">
        <v>119</v>
      </c>
      <c r="E65" s="23">
        <v>100</v>
      </c>
      <c r="F65" s="23">
        <v>100</v>
      </c>
      <c r="G65" s="24">
        <v>53</v>
      </c>
      <c r="H65" s="24">
        <f t="shared" ref="H65" si="5">G65*E65/1000</f>
        <v>5.3</v>
      </c>
      <c r="I65" s="120"/>
      <c r="J65" s="117"/>
      <c r="K65" s="117"/>
      <c r="L65" s="117"/>
      <c r="M65" s="117"/>
      <c r="N65" s="117"/>
      <c r="O65" s="117"/>
      <c r="P65" s="117"/>
      <c r="Q65" s="117"/>
      <c r="R65" s="114"/>
      <c r="S65" s="114"/>
      <c r="T65" s="114"/>
      <c r="U65" s="114"/>
    </row>
    <row r="66" spans="1:21" s="6" customFormat="1" ht="16.5" customHeight="1">
      <c r="A66" s="23"/>
      <c r="B66" s="23" t="s">
        <v>130</v>
      </c>
      <c r="C66" s="23">
        <v>20</v>
      </c>
      <c r="D66" s="23" t="s">
        <v>130</v>
      </c>
      <c r="E66" s="23">
        <v>20</v>
      </c>
      <c r="F66" s="23">
        <v>20</v>
      </c>
      <c r="G66" s="24">
        <v>60</v>
      </c>
      <c r="H66" s="24">
        <v>1.2</v>
      </c>
      <c r="I66" s="24">
        <v>1.2</v>
      </c>
      <c r="J66" s="23">
        <v>1.7</v>
      </c>
      <c r="K66" s="23">
        <v>0.6</v>
      </c>
      <c r="L66" s="23">
        <v>8.5</v>
      </c>
      <c r="M66" s="26">
        <v>51.8</v>
      </c>
      <c r="N66" s="26">
        <v>5.8</v>
      </c>
      <c r="O66" s="26">
        <v>0.06</v>
      </c>
      <c r="P66" s="26">
        <v>0</v>
      </c>
      <c r="Q66" s="26">
        <v>0.4</v>
      </c>
      <c r="R66" s="32">
        <v>1.4</v>
      </c>
      <c r="S66" s="43">
        <v>2</v>
      </c>
      <c r="T66" s="43"/>
      <c r="U66" s="43"/>
    </row>
    <row r="67" spans="1:21" s="2" customFormat="1" ht="12.75" customHeight="1">
      <c r="A67" s="23"/>
      <c r="B67" s="23" t="s">
        <v>20</v>
      </c>
      <c r="C67" s="33">
        <v>30</v>
      </c>
      <c r="D67" s="23" t="s">
        <v>20</v>
      </c>
      <c r="E67" s="23">
        <v>30</v>
      </c>
      <c r="F67" s="23">
        <v>30</v>
      </c>
      <c r="G67" s="24">
        <v>42</v>
      </c>
      <c r="H67" s="24">
        <f t="shared" ref="H67" si="6">E67*G67/1000</f>
        <v>1.26</v>
      </c>
      <c r="I67" s="29">
        <v>1.26</v>
      </c>
      <c r="J67" s="23">
        <v>1.85</v>
      </c>
      <c r="K67" s="23">
        <v>0.65</v>
      </c>
      <c r="L67" s="23">
        <v>12.56</v>
      </c>
      <c r="M67" s="26">
        <v>64.33</v>
      </c>
      <c r="N67" s="27">
        <v>0.03</v>
      </c>
      <c r="O67" s="27">
        <v>0</v>
      </c>
      <c r="P67" s="27">
        <v>0</v>
      </c>
      <c r="Q67" s="27">
        <v>0</v>
      </c>
      <c r="R67" s="28">
        <v>6</v>
      </c>
      <c r="S67" s="28">
        <v>19.5</v>
      </c>
      <c r="T67" s="28">
        <v>4.2</v>
      </c>
      <c r="U67" s="28">
        <v>0.27</v>
      </c>
    </row>
    <row r="68" spans="1:21" s="2" customFormat="1">
      <c r="A68" s="56"/>
      <c r="B68" s="57" t="s">
        <v>7</v>
      </c>
      <c r="C68" s="56"/>
      <c r="D68" s="23"/>
      <c r="E68" s="23"/>
      <c r="F68" s="23"/>
      <c r="G68" s="58"/>
      <c r="H68" s="58"/>
      <c r="I68" s="44">
        <v>91.55</v>
      </c>
      <c r="J68" s="45">
        <f t="shared" ref="J68:U68" si="7">J53+J62+J67</f>
        <v>26.82</v>
      </c>
      <c r="K68" s="45">
        <f t="shared" si="7"/>
        <v>21.049999999999997</v>
      </c>
      <c r="L68" s="45">
        <f t="shared" si="7"/>
        <v>89.18</v>
      </c>
      <c r="M68" s="45">
        <f t="shared" si="7"/>
        <v>568.93000000000006</v>
      </c>
      <c r="N68" s="45">
        <f t="shared" si="7"/>
        <v>0.17</v>
      </c>
      <c r="O68" s="45">
        <f t="shared" si="7"/>
        <v>2.08</v>
      </c>
      <c r="P68" s="45">
        <f t="shared" si="7"/>
        <v>0</v>
      </c>
      <c r="Q68" s="45">
        <f t="shared" si="7"/>
        <v>0</v>
      </c>
      <c r="R68" s="45">
        <f t="shared" si="7"/>
        <v>559.58000000000004</v>
      </c>
      <c r="S68" s="45">
        <f t="shared" si="7"/>
        <v>19.5</v>
      </c>
      <c r="T68" s="45">
        <f t="shared" si="7"/>
        <v>18.2</v>
      </c>
      <c r="U68" s="45">
        <f t="shared" si="7"/>
        <v>1.8199999999999998</v>
      </c>
    </row>
    <row r="69" spans="1:21" s="2" customFormat="1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</row>
    <row r="70" spans="1:21" s="2" customFormat="1">
      <c r="A70" s="11"/>
      <c r="B70" s="11"/>
      <c r="C70" s="11"/>
      <c r="D70" s="11"/>
      <c r="E70" s="11"/>
      <c r="F70" s="11"/>
      <c r="G70" s="11"/>
      <c r="H70" s="11"/>
      <c r="I70" s="11"/>
      <c r="J70" s="15"/>
      <c r="K70" s="15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s="2" customFormat="1" ht="12.75" customHeight="1">
      <c r="A71" s="16"/>
      <c r="B71" s="16"/>
      <c r="C71" s="16"/>
      <c r="D71" s="16"/>
      <c r="E71" s="16"/>
      <c r="F71" s="16"/>
      <c r="G71" s="16"/>
      <c r="H71" s="16"/>
      <c r="I71" s="16"/>
      <c r="J71" s="163" t="s">
        <v>17</v>
      </c>
      <c r="K71" s="164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1:21" s="2" customFormat="1">
      <c r="A72" s="23">
        <v>1</v>
      </c>
      <c r="B72" s="23">
        <v>2</v>
      </c>
      <c r="C72" s="23">
        <v>3</v>
      </c>
      <c r="D72" s="23">
        <v>4</v>
      </c>
      <c r="E72" s="23">
        <v>5</v>
      </c>
      <c r="F72" s="23">
        <v>6</v>
      </c>
      <c r="G72" s="23">
        <v>7</v>
      </c>
      <c r="H72" s="23">
        <v>8</v>
      </c>
      <c r="I72" s="23">
        <v>9</v>
      </c>
      <c r="J72" s="37">
        <v>10</v>
      </c>
      <c r="K72" s="37">
        <v>11</v>
      </c>
      <c r="L72" s="37">
        <v>12</v>
      </c>
      <c r="M72" s="37">
        <v>13</v>
      </c>
      <c r="N72" s="37">
        <v>14</v>
      </c>
      <c r="O72" s="37">
        <v>15</v>
      </c>
      <c r="P72" s="37">
        <v>16</v>
      </c>
      <c r="Q72" s="37">
        <v>17</v>
      </c>
      <c r="R72" s="37">
        <v>18</v>
      </c>
      <c r="S72" s="37">
        <v>19</v>
      </c>
      <c r="T72" s="37">
        <v>20</v>
      </c>
      <c r="U72" s="37">
        <v>21</v>
      </c>
    </row>
    <row r="73" spans="1:21" s="2" customFormat="1" ht="36">
      <c r="A73" s="23">
        <v>71</v>
      </c>
      <c r="B73" s="23" t="s">
        <v>103</v>
      </c>
      <c r="C73" s="23">
        <v>60</v>
      </c>
      <c r="D73" s="23" t="s">
        <v>68</v>
      </c>
      <c r="E73" s="23">
        <v>63.1</v>
      </c>
      <c r="F73" s="23">
        <v>60</v>
      </c>
      <c r="G73" s="24">
        <v>120</v>
      </c>
      <c r="H73" s="24">
        <f t="shared" ref="H73" si="8">E73*G73/1000</f>
        <v>7.5720000000000001</v>
      </c>
      <c r="I73" s="25">
        <v>7.57</v>
      </c>
      <c r="J73" s="23">
        <v>0.6</v>
      </c>
      <c r="K73" s="23">
        <v>0.06</v>
      </c>
      <c r="L73" s="23">
        <v>0.72</v>
      </c>
      <c r="M73" s="26">
        <v>7.2</v>
      </c>
      <c r="N73" s="26">
        <v>0.03</v>
      </c>
      <c r="O73" s="26">
        <v>2.94</v>
      </c>
      <c r="P73" s="26">
        <v>0</v>
      </c>
      <c r="Q73" s="26">
        <v>0</v>
      </c>
      <c r="R73" s="38">
        <v>10.199999999999999</v>
      </c>
      <c r="S73" s="38">
        <v>8.4</v>
      </c>
      <c r="T73" s="38">
        <v>18</v>
      </c>
      <c r="U73" s="38">
        <v>0.3</v>
      </c>
    </row>
    <row r="74" spans="1:21" s="2" customFormat="1">
      <c r="A74" s="39">
        <v>209</v>
      </c>
      <c r="B74" s="39" t="s">
        <v>74</v>
      </c>
      <c r="C74" s="39">
        <v>1</v>
      </c>
      <c r="D74" s="39" t="s">
        <v>74</v>
      </c>
      <c r="E74" s="23">
        <v>1</v>
      </c>
      <c r="F74" s="23">
        <v>40</v>
      </c>
      <c r="G74" s="40">
        <v>8</v>
      </c>
      <c r="H74" s="40">
        <v>8</v>
      </c>
      <c r="I74" s="41">
        <v>8</v>
      </c>
      <c r="J74" s="42">
        <v>5.08</v>
      </c>
      <c r="K74" s="42">
        <v>4.5999999999999996</v>
      </c>
      <c r="L74" s="42">
        <v>0.28000000000000003</v>
      </c>
      <c r="M74" s="42">
        <v>63</v>
      </c>
      <c r="N74" s="42">
        <v>0.03</v>
      </c>
      <c r="O74" s="42">
        <v>0</v>
      </c>
      <c r="P74" s="42">
        <v>100</v>
      </c>
      <c r="Q74" s="42">
        <v>0</v>
      </c>
      <c r="R74" s="42">
        <v>22</v>
      </c>
      <c r="S74" s="42">
        <v>76.8</v>
      </c>
      <c r="T74" s="42">
        <v>4.8</v>
      </c>
      <c r="U74" s="42">
        <v>1</v>
      </c>
    </row>
    <row r="75" spans="1:21" s="2" customFormat="1">
      <c r="A75" s="115" t="s">
        <v>100</v>
      </c>
      <c r="B75" s="115" t="s">
        <v>60</v>
      </c>
      <c r="C75" s="115" t="s">
        <v>101</v>
      </c>
      <c r="D75" s="23" t="s">
        <v>26</v>
      </c>
      <c r="E75" s="23">
        <v>184.8</v>
      </c>
      <c r="F75" s="23">
        <v>138</v>
      </c>
      <c r="G75" s="24">
        <v>29</v>
      </c>
      <c r="H75" s="24">
        <f t="shared" ref="H75:H82" si="9">E75*G75/1000</f>
        <v>5.3592000000000004</v>
      </c>
      <c r="I75" s="118">
        <f>H75+H76+H77+H78+H79+H81+H82</f>
        <v>8.3372000000000011</v>
      </c>
      <c r="J75" s="115">
        <v>3.26</v>
      </c>
      <c r="K75" s="115">
        <v>12.59</v>
      </c>
      <c r="L75" s="115">
        <v>22.66</v>
      </c>
      <c r="M75" s="115">
        <v>216</v>
      </c>
      <c r="N75" s="115">
        <v>0</v>
      </c>
      <c r="O75" s="115">
        <v>19.97</v>
      </c>
      <c r="P75" s="115">
        <v>0</v>
      </c>
      <c r="Q75" s="115">
        <v>0</v>
      </c>
      <c r="R75" s="112">
        <v>32.56</v>
      </c>
      <c r="S75" s="112">
        <v>0</v>
      </c>
      <c r="T75" s="112">
        <v>31.46</v>
      </c>
      <c r="U75" s="112">
        <v>1.2</v>
      </c>
    </row>
    <row r="76" spans="1:21" s="2" customFormat="1" ht="12.75" customHeight="1">
      <c r="A76" s="116"/>
      <c r="B76" s="116"/>
      <c r="C76" s="116"/>
      <c r="D76" s="23" t="s">
        <v>22</v>
      </c>
      <c r="E76" s="23">
        <v>8.4</v>
      </c>
      <c r="F76" s="23">
        <v>6</v>
      </c>
      <c r="G76" s="24">
        <v>40</v>
      </c>
      <c r="H76" s="24">
        <f t="shared" si="9"/>
        <v>0.33600000000000002</v>
      </c>
      <c r="I76" s="119"/>
      <c r="J76" s="116"/>
      <c r="K76" s="116"/>
      <c r="L76" s="116"/>
      <c r="M76" s="116"/>
      <c r="N76" s="116"/>
      <c r="O76" s="116"/>
      <c r="P76" s="116"/>
      <c r="Q76" s="116"/>
      <c r="R76" s="113"/>
      <c r="S76" s="113"/>
      <c r="T76" s="113"/>
      <c r="U76" s="113"/>
    </row>
    <row r="77" spans="1:21" s="2" customFormat="1">
      <c r="A77" s="116"/>
      <c r="B77" s="116"/>
      <c r="C77" s="116"/>
      <c r="D77" s="23" t="s">
        <v>23</v>
      </c>
      <c r="E77" s="23">
        <v>7.2</v>
      </c>
      <c r="F77" s="23">
        <v>6</v>
      </c>
      <c r="G77" s="24">
        <v>25</v>
      </c>
      <c r="H77" s="24">
        <f t="shared" si="9"/>
        <v>0.18</v>
      </c>
      <c r="I77" s="119"/>
      <c r="J77" s="116"/>
      <c r="K77" s="116"/>
      <c r="L77" s="116"/>
      <c r="M77" s="116"/>
      <c r="N77" s="116"/>
      <c r="O77" s="116"/>
      <c r="P77" s="116"/>
      <c r="Q77" s="116"/>
      <c r="R77" s="113"/>
      <c r="S77" s="113"/>
      <c r="T77" s="113"/>
      <c r="U77" s="113"/>
    </row>
    <row r="78" spans="1:21" s="2" customFormat="1">
      <c r="A78" s="116"/>
      <c r="B78" s="116"/>
      <c r="C78" s="116"/>
      <c r="D78" s="23" t="s">
        <v>30</v>
      </c>
      <c r="E78" s="23">
        <v>8.3000000000000007</v>
      </c>
      <c r="F78" s="23">
        <v>8.3000000000000007</v>
      </c>
      <c r="G78" s="24">
        <v>130</v>
      </c>
      <c r="H78" s="24">
        <f t="shared" si="9"/>
        <v>1.079</v>
      </c>
      <c r="I78" s="119"/>
      <c r="J78" s="116"/>
      <c r="K78" s="116"/>
      <c r="L78" s="116"/>
      <c r="M78" s="116"/>
      <c r="N78" s="116"/>
      <c r="O78" s="116"/>
      <c r="P78" s="116"/>
      <c r="Q78" s="116"/>
      <c r="R78" s="113"/>
      <c r="S78" s="113"/>
      <c r="T78" s="113"/>
      <c r="U78" s="113"/>
    </row>
    <row r="79" spans="1:21" s="2" customFormat="1">
      <c r="A79" s="116"/>
      <c r="B79" s="116"/>
      <c r="C79" s="116"/>
      <c r="D79" s="23" t="s">
        <v>67</v>
      </c>
      <c r="E79" s="23">
        <v>1</v>
      </c>
      <c r="F79" s="23">
        <v>1</v>
      </c>
      <c r="G79" s="24">
        <v>12</v>
      </c>
      <c r="H79" s="24">
        <f t="shared" si="9"/>
        <v>1.2E-2</v>
      </c>
      <c r="I79" s="119"/>
      <c r="J79" s="116"/>
      <c r="K79" s="116"/>
      <c r="L79" s="116"/>
      <c r="M79" s="116"/>
      <c r="N79" s="116"/>
      <c r="O79" s="116"/>
      <c r="P79" s="116"/>
      <c r="Q79" s="116"/>
      <c r="R79" s="113"/>
      <c r="S79" s="113"/>
      <c r="T79" s="113"/>
      <c r="U79" s="113"/>
    </row>
    <row r="80" spans="1:21" s="2" customFormat="1">
      <c r="A80" s="116"/>
      <c r="B80" s="116"/>
      <c r="C80" s="116"/>
      <c r="D80" s="23" t="s">
        <v>102</v>
      </c>
      <c r="E80" s="23"/>
      <c r="F80" s="23"/>
      <c r="G80" s="24"/>
      <c r="H80" s="24"/>
      <c r="I80" s="119"/>
      <c r="J80" s="116"/>
      <c r="K80" s="116"/>
      <c r="L80" s="116"/>
      <c r="M80" s="116"/>
      <c r="N80" s="116"/>
      <c r="O80" s="116"/>
      <c r="P80" s="116"/>
      <c r="Q80" s="116"/>
      <c r="R80" s="113"/>
      <c r="S80" s="113"/>
      <c r="T80" s="113"/>
      <c r="U80" s="113"/>
    </row>
    <row r="81" spans="1:21" s="2" customFormat="1">
      <c r="A81" s="116"/>
      <c r="B81" s="116"/>
      <c r="C81" s="116"/>
      <c r="D81" s="23" t="s">
        <v>35</v>
      </c>
      <c r="E81" s="23">
        <v>7.5</v>
      </c>
      <c r="F81" s="23">
        <v>7.5</v>
      </c>
      <c r="G81" s="24">
        <v>175</v>
      </c>
      <c r="H81" s="24">
        <f t="shared" si="9"/>
        <v>1.3125</v>
      </c>
      <c r="I81" s="119"/>
      <c r="J81" s="116"/>
      <c r="K81" s="116"/>
      <c r="L81" s="116"/>
      <c r="M81" s="116"/>
      <c r="N81" s="116"/>
      <c r="O81" s="116"/>
      <c r="P81" s="116"/>
      <c r="Q81" s="116"/>
      <c r="R81" s="113"/>
      <c r="S81" s="113"/>
      <c r="T81" s="113"/>
      <c r="U81" s="113"/>
    </row>
    <row r="82" spans="1:21" s="2" customFormat="1">
      <c r="A82" s="116"/>
      <c r="B82" s="116"/>
      <c r="C82" s="116"/>
      <c r="D82" s="23" t="s">
        <v>32</v>
      </c>
      <c r="E82" s="23">
        <v>2.25</v>
      </c>
      <c r="F82" s="23">
        <v>2.25</v>
      </c>
      <c r="G82" s="24">
        <v>26</v>
      </c>
      <c r="H82" s="24">
        <f t="shared" si="9"/>
        <v>5.8500000000000003E-2</v>
      </c>
      <c r="I82" s="119"/>
      <c r="J82" s="116"/>
      <c r="K82" s="116"/>
      <c r="L82" s="116"/>
      <c r="M82" s="116"/>
      <c r="N82" s="116"/>
      <c r="O82" s="116"/>
      <c r="P82" s="116"/>
      <c r="Q82" s="116"/>
      <c r="R82" s="113"/>
      <c r="S82" s="113"/>
      <c r="T82" s="113"/>
      <c r="U82" s="113"/>
    </row>
    <row r="83" spans="1:21" s="2" customFormat="1">
      <c r="A83" s="117"/>
      <c r="B83" s="117"/>
      <c r="C83" s="117"/>
      <c r="D83" s="23" t="s">
        <v>25</v>
      </c>
      <c r="E83" s="23">
        <v>22.5</v>
      </c>
      <c r="F83" s="23">
        <v>22.5</v>
      </c>
      <c r="G83" s="24"/>
      <c r="H83" s="24"/>
      <c r="I83" s="120"/>
      <c r="J83" s="117"/>
      <c r="K83" s="117"/>
      <c r="L83" s="117"/>
      <c r="M83" s="117"/>
      <c r="N83" s="117"/>
      <c r="O83" s="117"/>
      <c r="P83" s="117"/>
      <c r="Q83" s="117"/>
      <c r="R83" s="114"/>
      <c r="S83" s="114"/>
      <c r="T83" s="114"/>
      <c r="U83" s="114"/>
    </row>
    <row r="84" spans="1:21" s="2" customFormat="1">
      <c r="A84" s="23"/>
      <c r="B84" s="23" t="s">
        <v>130</v>
      </c>
      <c r="C84" s="23">
        <v>20</v>
      </c>
      <c r="D84" s="23" t="s">
        <v>130</v>
      </c>
      <c r="E84" s="23">
        <v>20</v>
      </c>
      <c r="F84" s="23">
        <v>20</v>
      </c>
      <c r="G84" s="24">
        <v>60</v>
      </c>
      <c r="H84" s="29">
        <v>1.2</v>
      </c>
      <c r="I84" s="29">
        <v>1.2</v>
      </c>
      <c r="J84" s="23">
        <v>1.7</v>
      </c>
      <c r="K84" s="23">
        <v>0.6</v>
      </c>
      <c r="L84" s="23">
        <v>8.5</v>
      </c>
      <c r="M84" s="26">
        <v>51.8</v>
      </c>
      <c r="N84" s="26">
        <v>5.8</v>
      </c>
      <c r="O84" s="26">
        <v>0.06</v>
      </c>
      <c r="P84" s="26">
        <v>0</v>
      </c>
      <c r="Q84" s="26">
        <v>0.4</v>
      </c>
      <c r="R84" s="32">
        <v>1.4</v>
      </c>
      <c r="S84" s="43">
        <v>2</v>
      </c>
      <c r="T84" s="43"/>
      <c r="U84" s="43"/>
    </row>
    <row r="85" spans="1:21" s="2" customFormat="1">
      <c r="A85" s="23"/>
      <c r="B85" s="23" t="s">
        <v>20</v>
      </c>
      <c r="C85" s="33">
        <v>30</v>
      </c>
      <c r="D85" s="23" t="s">
        <v>20</v>
      </c>
      <c r="E85" s="23">
        <v>30</v>
      </c>
      <c r="F85" s="23">
        <v>30</v>
      </c>
      <c r="G85" s="24">
        <v>42</v>
      </c>
      <c r="H85" s="24">
        <f t="shared" ref="H85" si="10">E85*G85/1000</f>
        <v>1.26</v>
      </c>
      <c r="I85" s="29">
        <v>1.26</v>
      </c>
      <c r="J85" s="23">
        <v>1.85</v>
      </c>
      <c r="K85" s="23">
        <v>0.65</v>
      </c>
      <c r="L85" s="23">
        <v>12.56</v>
      </c>
      <c r="M85" s="26">
        <v>64.33</v>
      </c>
      <c r="N85" s="27">
        <v>0.03</v>
      </c>
      <c r="O85" s="27">
        <v>0</v>
      </c>
      <c r="P85" s="27">
        <v>0</v>
      </c>
      <c r="Q85" s="27">
        <v>0</v>
      </c>
      <c r="R85" s="28">
        <v>6</v>
      </c>
      <c r="S85" s="28">
        <v>19.5</v>
      </c>
      <c r="T85" s="28">
        <v>4.2</v>
      </c>
      <c r="U85" s="28">
        <v>0.27</v>
      </c>
    </row>
    <row r="86" spans="1:21" s="2" customFormat="1">
      <c r="A86" s="131">
        <v>376</v>
      </c>
      <c r="B86" s="131" t="s">
        <v>19</v>
      </c>
      <c r="C86" s="131" t="s">
        <v>70</v>
      </c>
      <c r="D86" s="23" t="s">
        <v>71</v>
      </c>
      <c r="E86" s="23">
        <v>0.5</v>
      </c>
      <c r="F86" s="23">
        <v>0.5</v>
      </c>
      <c r="G86" s="24">
        <v>570</v>
      </c>
      <c r="H86" s="24">
        <f t="shared" ref="H86:H87" si="11">G86*E86/1000</f>
        <v>0.28499999999999998</v>
      </c>
      <c r="I86" s="132">
        <f>H86+H87</f>
        <v>1.08</v>
      </c>
      <c r="J86" s="115">
        <v>0.2</v>
      </c>
      <c r="K86" s="115">
        <v>0</v>
      </c>
      <c r="L86" s="115">
        <v>13.4</v>
      </c>
      <c r="M86" s="115">
        <v>52</v>
      </c>
      <c r="N86" s="115">
        <v>0</v>
      </c>
      <c r="O86" s="115">
        <v>0.06</v>
      </c>
      <c r="P86" s="115">
        <v>0</v>
      </c>
      <c r="Q86" s="115">
        <v>0</v>
      </c>
      <c r="R86" s="112">
        <v>2.98</v>
      </c>
      <c r="S86" s="112">
        <v>4.5</v>
      </c>
      <c r="T86" s="112">
        <v>2.4</v>
      </c>
      <c r="U86" s="112">
        <v>0.5</v>
      </c>
    </row>
    <row r="87" spans="1:21" s="2" customFormat="1">
      <c r="A87" s="131"/>
      <c r="B87" s="131"/>
      <c r="C87" s="131"/>
      <c r="D87" s="23" t="s">
        <v>24</v>
      </c>
      <c r="E87" s="23">
        <v>15</v>
      </c>
      <c r="F87" s="23">
        <v>15</v>
      </c>
      <c r="G87" s="24">
        <v>53</v>
      </c>
      <c r="H87" s="24">
        <f t="shared" si="11"/>
        <v>0.79500000000000004</v>
      </c>
      <c r="I87" s="132"/>
      <c r="J87" s="116"/>
      <c r="K87" s="116"/>
      <c r="L87" s="116"/>
      <c r="M87" s="116"/>
      <c r="N87" s="116"/>
      <c r="O87" s="116"/>
      <c r="P87" s="116"/>
      <c r="Q87" s="116"/>
      <c r="R87" s="113"/>
      <c r="S87" s="113"/>
      <c r="T87" s="113"/>
      <c r="U87" s="113"/>
    </row>
    <row r="88" spans="1:21" s="2" customFormat="1">
      <c r="A88" s="131"/>
      <c r="B88" s="131"/>
      <c r="C88" s="131"/>
      <c r="D88" s="23" t="s">
        <v>25</v>
      </c>
      <c r="E88" s="23">
        <v>150</v>
      </c>
      <c r="F88" s="23">
        <v>150</v>
      </c>
      <c r="G88" s="24"/>
      <c r="H88" s="24"/>
      <c r="I88" s="132"/>
      <c r="J88" s="116"/>
      <c r="K88" s="116"/>
      <c r="L88" s="116"/>
      <c r="M88" s="116"/>
      <c r="N88" s="116"/>
      <c r="O88" s="116"/>
      <c r="P88" s="116"/>
      <c r="Q88" s="116"/>
      <c r="R88" s="113"/>
      <c r="S88" s="113"/>
      <c r="T88" s="113"/>
      <c r="U88" s="113"/>
    </row>
    <row r="89" spans="1:21" s="2" customFormat="1">
      <c r="A89" s="23">
        <v>338</v>
      </c>
      <c r="B89" s="23" t="s">
        <v>114</v>
      </c>
      <c r="C89" s="23" t="s">
        <v>115</v>
      </c>
      <c r="D89" s="23" t="s">
        <v>114</v>
      </c>
      <c r="E89" s="23" t="s">
        <v>115</v>
      </c>
      <c r="F89" s="23" t="s">
        <v>115</v>
      </c>
      <c r="G89" s="24">
        <v>20</v>
      </c>
      <c r="H89" s="24">
        <v>20</v>
      </c>
      <c r="I89" s="25">
        <v>20</v>
      </c>
      <c r="J89" s="23">
        <v>0.6</v>
      </c>
      <c r="K89" s="23">
        <v>0.6</v>
      </c>
      <c r="L89" s="23">
        <v>14.7</v>
      </c>
      <c r="M89" s="26">
        <v>70.3</v>
      </c>
      <c r="N89" s="27">
        <v>0</v>
      </c>
      <c r="O89" s="27">
        <v>15</v>
      </c>
      <c r="P89" s="27">
        <v>0</v>
      </c>
      <c r="Q89" s="27">
        <v>0</v>
      </c>
      <c r="R89" s="28">
        <v>24</v>
      </c>
      <c r="S89" s="28">
        <v>0</v>
      </c>
      <c r="T89" s="28">
        <v>13.5</v>
      </c>
      <c r="U89" s="28">
        <v>3.3</v>
      </c>
    </row>
    <row r="90" spans="1:21" s="2" customFormat="1" ht="15.75" customHeight="1">
      <c r="A90" s="23"/>
      <c r="B90" s="23" t="s">
        <v>7</v>
      </c>
      <c r="C90" s="23"/>
      <c r="D90" s="23"/>
      <c r="E90" s="23"/>
      <c r="F90" s="23"/>
      <c r="G90" s="24"/>
      <c r="H90" s="24"/>
      <c r="I90" s="44">
        <v>47.45</v>
      </c>
      <c r="J90" s="45">
        <f t="shared" ref="J90:U90" si="12">J73+J74+J75+J85+J86+J89</f>
        <v>11.589999999999998</v>
      </c>
      <c r="K90" s="45">
        <f t="shared" si="12"/>
        <v>18.5</v>
      </c>
      <c r="L90" s="45">
        <f t="shared" si="12"/>
        <v>64.319999999999993</v>
      </c>
      <c r="M90" s="45">
        <f t="shared" si="12"/>
        <v>472.83</v>
      </c>
      <c r="N90" s="45">
        <f t="shared" si="12"/>
        <v>0.09</v>
      </c>
      <c r="O90" s="45">
        <f t="shared" si="12"/>
        <v>37.97</v>
      </c>
      <c r="P90" s="45">
        <f t="shared" si="12"/>
        <v>100</v>
      </c>
      <c r="Q90" s="45">
        <f t="shared" si="12"/>
        <v>0</v>
      </c>
      <c r="R90" s="45">
        <f t="shared" si="12"/>
        <v>97.740000000000009</v>
      </c>
      <c r="S90" s="45">
        <f t="shared" si="12"/>
        <v>109.2</v>
      </c>
      <c r="T90" s="45">
        <f t="shared" si="12"/>
        <v>74.360000000000014</v>
      </c>
      <c r="U90" s="45">
        <f t="shared" si="12"/>
        <v>6.57</v>
      </c>
    </row>
    <row r="91" spans="1:21" s="2" customFormat="1" ht="15.75" customHeight="1">
      <c r="A91" s="64"/>
      <c r="B91" s="64"/>
      <c r="C91" s="64"/>
      <c r="D91" s="64"/>
      <c r="E91" s="64"/>
      <c r="F91" s="64"/>
      <c r="G91" s="65"/>
      <c r="H91" s="65"/>
      <c r="I91" s="66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</row>
    <row r="92" spans="1:21" s="2" customFormat="1">
      <c r="A92" s="148" t="s">
        <v>18</v>
      </c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</row>
    <row r="93" spans="1:21" s="2" customFormat="1" ht="12.75" customHeight="1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</row>
    <row r="94" spans="1:21" s="2" customFormat="1">
      <c r="A94" s="21">
        <v>1</v>
      </c>
      <c r="B94" s="21">
        <v>2</v>
      </c>
      <c r="C94" s="21">
        <v>3</v>
      </c>
      <c r="D94" s="21">
        <v>4</v>
      </c>
      <c r="E94" s="21">
        <v>5</v>
      </c>
      <c r="F94" s="21">
        <v>6</v>
      </c>
      <c r="G94" s="21">
        <v>7</v>
      </c>
      <c r="H94" s="21">
        <v>8</v>
      </c>
      <c r="I94" s="21">
        <v>9</v>
      </c>
      <c r="J94" s="22">
        <v>10</v>
      </c>
      <c r="K94" s="22">
        <v>11</v>
      </c>
      <c r="L94" s="22">
        <v>12</v>
      </c>
      <c r="M94" s="22">
        <v>13</v>
      </c>
      <c r="N94" s="22">
        <v>14</v>
      </c>
      <c r="O94" s="22">
        <v>15</v>
      </c>
      <c r="P94" s="22">
        <v>16</v>
      </c>
      <c r="Q94" s="22">
        <v>17</v>
      </c>
      <c r="R94" s="22">
        <v>18</v>
      </c>
      <c r="S94" s="22">
        <v>19</v>
      </c>
      <c r="T94" s="22">
        <v>20</v>
      </c>
      <c r="U94" s="22">
        <v>21</v>
      </c>
    </row>
    <row r="95" spans="1:21" s="2" customFormat="1" ht="36">
      <c r="A95" s="23">
        <v>71</v>
      </c>
      <c r="B95" s="23" t="s">
        <v>103</v>
      </c>
      <c r="C95" s="23">
        <v>60</v>
      </c>
      <c r="D95" s="23" t="s">
        <v>68</v>
      </c>
      <c r="E95" s="23">
        <v>63.1</v>
      </c>
      <c r="F95" s="23">
        <v>60</v>
      </c>
      <c r="G95" s="24">
        <v>120</v>
      </c>
      <c r="H95" s="24">
        <f t="shared" ref="H95" si="13">E95*G95/1000</f>
        <v>7.5720000000000001</v>
      </c>
      <c r="I95" s="25">
        <v>7.57</v>
      </c>
      <c r="J95" s="23">
        <v>0.6</v>
      </c>
      <c r="K95" s="23">
        <v>0.06</v>
      </c>
      <c r="L95" s="23">
        <v>0.72</v>
      </c>
      <c r="M95" s="26">
        <v>7.2</v>
      </c>
      <c r="N95" s="27">
        <v>0.03</v>
      </c>
      <c r="O95" s="27">
        <v>2.94</v>
      </c>
      <c r="P95" s="27">
        <v>0</v>
      </c>
      <c r="Q95" s="27">
        <v>0</v>
      </c>
      <c r="R95" s="28">
        <v>10.199999999999999</v>
      </c>
      <c r="S95" s="28">
        <v>8.4</v>
      </c>
      <c r="T95" s="28">
        <v>18</v>
      </c>
      <c r="U95" s="28">
        <v>0.3</v>
      </c>
    </row>
    <row r="96" spans="1:21" s="2" customFormat="1" ht="24">
      <c r="A96" s="149">
        <v>294</v>
      </c>
      <c r="B96" s="115" t="s">
        <v>96</v>
      </c>
      <c r="C96" s="115">
        <v>90</v>
      </c>
      <c r="D96" s="23" t="s">
        <v>97</v>
      </c>
      <c r="E96" s="23">
        <v>77</v>
      </c>
      <c r="F96" s="23">
        <v>72</v>
      </c>
      <c r="G96" s="29">
        <v>300</v>
      </c>
      <c r="H96" s="24">
        <f t="shared" ref="H96:H102" si="14">G96*E96/1000</f>
        <v>23.1</v>
      </c>
      <c r="I96" s="152">
        <f>H96+H97+H98+H99+H100+H101+H102</f>
        <v>30.354199999999999</v>
      </c>
      <c r="J96" s="115">
        <v>13.5</v>
      </c>
      <c r="K96" s="115">
        <v>14.6</v>
      </c>
      <c r="L96" s="115">
        <v>5.4</v>
      </c>
      <c r="M96" s="115">
        <v>207</v>
      </c>
      <c r="N96" s="121">
        <v>0.05</v>
      </c>
      <c r="O96" s="121">
        <v>0.06</v>
      </c>
      <c r="P96" s="121">
        <v>0</v>
      </c>
      <c r="Q96" s="121">
        <v>0</v>
      </c>
      <c r="R96" s="121">
        <v>25.79</v>
      </c>
      <c r="S96" s="121">
        <v>0</v>
      </c>
      <c r="T96" s="121">
        <v>0</v>
      </c>
      <c r="U96" s="121">
        <v>2.0499999999999998</v>
      </c>
    </row>
    <row r="97" spans="1:21" s="2" customFormat="1" ht="12.75" customHeight="1">
      <c r="A97" s="150"/>
      <c r="B97" s="116"/>
      <c r="C97" s="116"/>
      <c r="D97" s="23" t="s">
        <v>20</v>
      </c>
      <c r="E97" s="23">
        <v>10.199999999999999</v>
      </c>
      <c r="F97" s="23">
        <v>10.199999999999999</v>
      </c>
      <c r="G97" s="29">
        <v>42</v>
      </c>
      <c r="H97" s="24">
        <f t="shared" si="14"/>
        <v>0.4284</v>
      </c>
      <c r="I97" s="153"/>
      <c r="J97" s="116"/>
      <c r="K97" s="116"/>
      <c r="L97" s="116"/>
      <c r="M97" s="116"/>
      <c r="N97" s="122"/>
      <c r="O97" s="122"/>
      <c r="P97" s="122"/>
      <c r="Q97" s="122"/>
      <c r="R97" s="122"/>
      <c r="S97" s="122"/>
      <c r="T97" s="122"/>
      <c r="U97" s="122"/>
    </row>
    <row r="98" spans="1:21" s="2" customFormat="1">
      <c r="A98" s="150"/>
      <c r="B98" s="116"/>
      <c r="C98" s="116"/>
      <c r="D98" s="23" t="s">
        <v>69</v>
      </c>
      <c r="E98" s="23">
        <v>12.8</v>
      </c>
      <c r="F98" s="23">
        <v>12.8</v>
      </c>
      <c r="G98" s="29"/>
      <c r="H98" s="24">
        <f t="shared" si="14"/>
        <v>0</v>
      </c>
      <c r="I98" s="153"/>
      <c r="J98" s="116"/>
      <c r="K98" s="116"/>
      <c r="L98" s="116"/>
      <c r="M98" s="116"/>
      <c r="N98" s="122"/>
      <c r="O98" s="122"/>
      <c r="P98" s="122"/>
      <c r="Q98" s="122"/>
      <c r="R98" s="122"/>
      <c r="S98" s="122"/>
      <c r="T98" s="122"/>
      <c r="U98" s="122"/>
    </row>
    <row r="99" spans="1:21" s="2" customFormat="1">
      <c r="A99" s="150"/>
      <c r="B99" s="116"/>
      <c r="C99" s="116"/>
      <c r="D99" s="23" t="s">
        <v>98</v>
      </c>
      <c r="E99" s="30">
        <v>1.26</v>
      </c>
      <c r="F99" s="23">
        <v>4.5</v>
      </c>
      <c r="G99" s="29">
        <v>200</v>
      </c>
      <c r="H99" s="24">
        <v>6</v>
      </c>
      <c r="I99" s="153"/>
      <c r="J99" s="116"/>
      <c r="K99" s="116"/>
      <c r="L99" s="116"/>
      <c r="M99" s="116"/>
      <c r="N99" s="122"/>
      <c r="O99" s="122"/>
      <c r="P99" s="122"/>
      <c r="Q99" s="122"/>
      <c r="R99" s="122"/>
      <c r="S99" s="122"/>
      <c r="T99" s="122"/>
      <c r="U99" s="122"/>
    </row>
    <row r="100" spans="1:21" s="2" customFormat="1">
      <c r="A100" s="150"/>
      <c r="B100" s="116"/>
      <c r="C100" s="116"/>
      <c r="D100" s="23" t="s">
        <v>21</v>
      </c>
      <c r="E100" s="23">
        <v>1.3</v>
      </c>
      <c r="F100" s="23">
        <v>1.3</v>
      </c>
      <c r="G100" s="29">
        <v>500</v>
      </c>
      <c r="H100" s="24">
        <f t="shared" ref="H100:H101" si="15">G100*E100/1000</f>
        <v>0.65</v>
      </c>
      <c r="I100" s="153"/>
      <c r="J100" s="116"/>
      <c r="K100" s="116"/>
      <c r="L100" s="116"/>
      <c r="M100" s="116"/>
      <c r="N100" s="122"/>
      <c r="O100" s="122"/>
      <c r="P100" s="122"/>
      <c r="Q100" s="122"/>
      <c r="R100" s="122"/>
      <c r="S100" s="122"/>
      <c r="T100" s="122"/>
      <c r="U100" s="122"/>
    </row>
    <row r="101" spans="1:21" s="2" customFormat="1" ht="24">
      <c r="A101" s="150"/>
      <c r="B101" s="116"/>
      <c r="C101" s="116"/>
      <c r="D101" s="23" t="s">
        <v>99</v>
      </c>
      <c r="E101" s="23">
        <v>1.26</v>
      </c>
      <c r="F101" s="23">
        <v>1.26</v>
      </c>
      <c r="G101" s="29">
        <v>130</v>
      </c>
      <c r="H101" s="24">
        <f t="shared" si="15"/>
        <v>0.1638</v>
      </c>
      <c r="I101" s="153"/>
      <c r="J101" s="116"/>
      <c r="K101" s="116"/>
      <c r="L101" s="116"/>
      <c r="M101" s="116"/>
      <c r="N101" s="122"/>
      <c r="O101" s="122"/>
      <c r="P101" s="122"/>
      <c r="Q101" s="122"/>
      <c r="R101" s="122"/>
      <c r="S101" s="122"/>
      <c r="T101" s="122"/>
      <c r="U101" s="122"/>
    </row>
    <row r="102" spans="1:21" s="2" customFormat="1">
      <c r="A102" s="151"/>
      <c r="B102" s="117"/>
      <c r="C102" s="117"/>
      <c r="D102" s="23" t="s">
        <v>67</v>
      </c>
      <c r="E102" s="23">
        <v>1</v>
      </c>
      <c r="F102" s="23">
        <v>1</v>
      </c>
      <c r="G102" s="29">
        <v>12</v>
      </c>
      <c r="H102" s="24">
        <f t="shared" si="14"/>
        <v>1.2E-2</v>
      </c>
      <c r="I102" s="120"/>
      <c r="J102" s="117"/>
      <c r="K102" s="117"/>
      <c r="L102" s="117"/>
      <c r="M102" s="117"/>
      <c r="N102" s="123"/>
      <c r="O102" s="123"/>
      <c r="P102" s="123"/>
      <c r="Q102" s="123"/>
      <c r="R102" s="123"/>
      <c r="S102" s="123"/>
      <c r="T102" s="123"/>
      <c r="U102" s="123"/>
    </row>
    <row r="103" spans="1:21" s="2" customFormat="1">
      <c r="A103" s="115">
        <v>171</v>
      </c>
      <c r="B103" s="115" t="s">
        <v>120</v>
      </c>
      <c r="C103" s="115" t="s">
        <v>128</v>
      </c>
      <c r="D103" s="23" t="s">
        <v>61</v>
      </c>
      <c r="E103" s="23">
        <v>71</v>
      </c>
      <c r="F103" s="23">
        <v>71</v>
      </c>
      <c r="G103" s="24">
        <v>88</v>
      </c>
      <c r="H103" s="24">
        <f t="shared" ref="H103:H107" si="16">G103*E103/1000</f>
        <v>6.2480000000000002</v>
      </c>
      <c r="I103" s="118">
        <f>H103+H104+H105</f>
        <v>11.260000000000002</v>
      </c>
      <c r="J103" s="115">
        <v>6.7</v>
      </c>
      <c r="K103" s="115">
        <v>10.6</v>
      </c>
      <c r="L103" s="115">
        <v>49.8</v>
      </c>
      <c r="M103" s="115">
        <v>321</v>
      </c>
      <c r="N103" s="115">
        <v>0.12</v>
      </c>
      <c r="O103" s="115">
        <v>0</v>
      </c>
      <c r="P103" s="115">
        <v>0.03</v>
      </c>
      <c r="Q103" s="115">
        <v>2.8</v>
      </c>
      <c r="R103" s="112">
        <v>12.4</v>
      </c>
      <c r="S103" s="112">
        <v>214.5</v>
      </c>
      <c r="T103" s="112">
        <v>71.400000000000006</v>
      </c>
      <c r="U103" s="112">
        <v>1.5</v>
      </c>
    </row>
    <row r="104" spans="1:21" s="2" customFormat="1" ht="12.75" customHeight="1">
      <c r="A104" s="116"/>
      <c r="B104" s="116"/>
      <c r="C104" s="116"/>
      <c r="D104" s="23" t="s">
        <v>21</v>
      </c>
      <c r="E104" s="23">
        <v>10</v>
      </c>
      <c r="F104" s="23">
        <v>10</v>
      </c>
      <c r="G104" s="24">
        <v>500</v>
      </c>
      <c r="H104" s="24">
        <f t="shared" si="16"/>
        <v>5</v>
      </c>
      <c r="I104" s="119"/>
      <c r="J104" s="116"/>
      <c r="K104" s="116"/>
      <c r="L104" s="116"/>
      <c r="M104" s="116"/>
      <c r="N104" s="116"/>
      <c r="O104" s="116"/>
      <c r="P104" s="116"/>
      <c r="Q104" s="116"/>
      <c r="R104" s="113"/>
      <c r="S104" s="113"/>
      <c r="T104" s="113"/>
      <c r="U104" s="113"/>
    </row>
    <row r="105" spans="1:21" s="2" customFormat="1">
      <c r="A105" s="117"/>
      <c r="B105" s="117"/>
      <c r="C105" s="117"/>
      <c r="D105" s="23" t="s">
        <v>67</v>
      </c>
      <c r="E105" s="23">
        <v>1</v>
      </c>
      <c r="F105" s="23">
        <v>1</v>
      </c>
      <c r="G105" s="24">
        <v>12</v>
      </c>
      <c r="H105" s="24">
        <f t="shared" si="16"/>
        <v>1.2E-2</v>
      </c>
      <c r="I105" s="120"/>
      <c r="J105" s="117"/>
      <c r="K105" s="117"/>
      <c r="L105" s="117"/>
      <c r="M105" s="117"/>
      <c r="N105" s="117"/>
      <c r="O105" s="117"/>
      <c r="P105" s="117"/>
      <c r="Q105" s="117"/>
      <c r="R105" s="114"/>
      <c r="S105" s="114"/>
      <c r="T105" s="114"/>
      <c r="U105" s="114"/>
    </row>
    <row r="106" spans="1:21" s="2" customFormat="1">
      <c r="A106" s="131">
        <v>376</v>
      </c>
      <c r="B106" s="131" t="s">
        <v>19</v>
      </c>
      <c r="C106" s="131" t="s">
        <v>70</v>
      </c>
      <c r="D106" s="23" t="s">
        <v>71</v>
      </c>
      <c r="E106" s="23">
        <v>0.5</v>
      </c>
      <c r="F106" s="23">
        <v>0.5</v>
      </c>
      <c r="G106" s="24">
        <v>570</v>
      </c>
      <c r="H106" s="24">
        <f t="shared" si="16"/>
        <v>0.28499999999999998</v>
      </c>
      <c r="I106" s="132">
        <f>H106+H107</f>
        <v>1.08</v>
      </c>
      <c r="J106" s="115">
        <v>0.2</v>
      </c>
      <c r="K106" s="115">
        <v>0</v>
      </c>
      <c r="L106" s="115">
        <v>13.4</v>
      </c>
      <c r="M106" s="115">
        <v>52</v>
      </c>
      <c r="N106" s="115">
        <v>0</v>
      </c>
      <c r="O106" s="115">
        <v>0.06</v>
      </c>
      <c r="P106" s="115">
        <v>0</v>
      </c>
      <c r="Q106" s="115">
        <v>0</v>
      </c>
      <c r="R106" s="112">
        <v>2.98</v>
      </c>
      <c r="S106" s="112">
        <v>4.5</v>
      </c>
      <c r="T106" s="112">
        <v>2.4</v>
      </c>
      <c r="U106" s="112">
        <v>0.5</v>
      </c>
    </row>
    <row r="107" spans="1:21" s="2" customFormat="1">
      <c r="A107" s="131"/>
      <c r="B107" s="131"/>
      <c r="C107" s="131"/>
      <c r="D107" s="23" t="s">
        <v>24</v>
      </c>
      <c r="E107" s="23">
        <v>15</v>
      </c>
      <c r="F107" s="23">
        <v>15</v>
      </c>
      <c r="G107" s="24">
        <v>53</v>
      </c>
      <c r="H107" s="24">
        <f t="shared" si="16"/>
        <v>0.79500000000000004</v>
      </c>
      <c r="I107" s="132"/>
      <c r="J107" s="116"/>
      <c r="K107" s="116"/>
      <c r="L107" s="116"/>
      <c r="M107" s="116"/>
      <c r="N107" s="116"/>
      <c r="O107" s="116"/>
      <c r="P107" s="116"/>
      <c r="Q107" s="116"/>
      <c r="R107" s="113"/>
      <c r="S107" s="113"/>
      <c r="T107" s="113"/>
      <c r="U107" s="113"/>
    </row>
    <row r="108" spans="1:21" s="2" customFormat="1">
      <c r="A108" s="131"/>
      <c r="B108" s="131"/>
      <c r="C108" s="131"/>
      <c r="D108" s="23" t="s">
        <v>25</v>
      </c>
      <c r="E108" s="23">
        <v>150</v>
      </c>
      <c r="F108" s="23">
        <v>150</v>
      </c>
      <c r="G108" s="24"/>
      <c r="H108" s="24"/>
      <c r="I108" s="118"/>
      <c r="J108" s="116"/>
      <c r="K108" s="116"/>
      <c r="L108" s="116"/>
      <c r="M108" s="116"/>
      <c r="N108" s="116"/>
      <c r="O108" s="116"/>
      <c r="P108" s="116"/>
      <c r="Q108" s="116"/>
      <c r="R108" s="113"/>
      <c r="S108" s="113"/>
      <c r="T108" s="113"/>
      <c r="U108" s="113"/>
    </row>
    <row r="109" spans="1:21" s="2" customFormat="1">
      <c r="A109" s="23"/>
      <c r="B109" s="23" t="s">
        <v>130</v>
      </c>
      <c r="C109" s="23">
        <v>20</v>
      </c>
      <c r="D109" s="23" t="s">
        <v>130</v>
      </c>
      <c r="E109" s="23">
        <v>20</v>
      </c>
      <c r="F109" s="23">
        <v>20</v>
      </c>
      <c r="G109" s="24">
        <v>60</v>
      </c>
      <c r="H109" s="29">
        <v>1.2</v>
      </c>
      <c r="I109" s="29">
        <v>1.2</v>
      </c>
      <c r="J109" s="23">
        <v>1.7</v>
      </c>
      <c r="K109" s="23">
        <v>0.6</v>
      </c>
      <c r="L109" s="23">
        <v>8.5</v>
      </c>
      <c r="M109" s="26">
        <v>51.8</v>
      </c>
      <c r="N109" s="26">
        <v>5.8</v>
      </c>
      <c r="O109" s="26">
        <v>0.06</v>
      </c>
      <c r="P109" s="26">
        <v>0</v>
      </c>
      <c r="Q109" s="26">
        <v>0.4</v>
      </c>
      <c r="R109" s="32">
        <v>1.4</v>
      </c>
      <c r="S109" s="32">
        <v>2</v>
      </c>
      <c r="T109" s="32"/>
      <c r="U109" s="32"/>
    </row>
    <row r="110" spans="1:21" s="2" customFormat="1">
      <c r="A110" s="23"/>
      <c r="B110" s="23" t="s">
        <v>20</v>
      </c>
      <c r="C110" s="33">
        <v>30</v>
      </c>
      <c r="D110" s="23" t="s">
        <v>20</v>
      </c>
      <c r="E110" s="23">
        <v>30</v>
      </c>
      <c r="F110" s="23">
        <v>30</v>
      </c>
      <c r="G110" s="24">
        <v>42</v>
      </c>
      <c r="H110" s="24">
        <f t="shared" ref="H110" si="17">E110*G110/1000</f>
        <v>1.26</v>
      </c>
      <c r="I110" s="34" t="s">
        <v>131</v>
      </c>
      <c r="J110" s="23">
        <v>1.85</v>
      </c>
      <c r="K110" s="23">
        <v>0.65</v>
      </c>
      <c r="L110" s="23">
        <v>12.56</v>
      </c>
      <c r="M110" s="26">
        <v>64.33</v>
      </c>
      <c r="N110" s="27">
        <v>0.03</v>
      </c>
      <c r="O110" s="27">
        <v>0</v>
      </c>
      <c r="P110" s="27">
        <v>0</v>
      </c>
      <c r="Q110" s="27">
        <v>0</v>
      </c>
      <c r="R110" s="28">
        <v>6</v>
      </c>
      <c r="S110" s="28">
        <v>19.5</v>
      </c>
      <c r="T110" s="28">
        <v>4.2</v>
      </c>
      <c r="U110" s="28">
        <v>0.27</v>
      </c>
    </row>
    <row r="111" spans="1:21" s="2" customFormat="1" ht="14.25" customHeight="1">
      <c r="A111" s="23"/>
      <c r="B111" s="23"/>
      <c r="C111" s="33"/>
      <c r="D111" s="23"/>
      <c r="E111" s="23"/>
      <c r="F111" s="23"/>
      <c r="G111" s="24"/>
      <c r="H111" s="24"/>
      <c r="I111" s="24"/>
      <c r="J111" s="23"/>
      <c r="K111" s="23"/>
      <c r="L111" s="23"/>
      <c r="M111" s="26"/>
      <c r="N111" s="27"/>
      <c r="O111" s="27"/>
      <c r="P111" s="27"/>
      <c r="Q111" s="27"/>
      <c r="R111" s="28"/>
      <c r="S111" s="28"/>
      <c r="T111" s="28"/>
      <c r="U111" s="28"/>
    </row>
    <row r="112" spans="1:21" s="2" customFormat="1" ht="16.5" customHeight="1">
      <c r="A112" s="23"/>
      <c r="B112" s="23" t="s">
        <v>7</v>
      </c>
      <c r="C112" s="23"/>
      <c r="D112" s="23"/>
      <c r="E112" s="23"/>
      <c r="F112" s="23"/>
      <c r="G112" s="24"/>
      <c r="H112" s="24"/>
      <c r="I112" s="35">
        <v>52.72</v>
      </c>
      <c r="J112" s="36">
        <v>19.75</v>
      </c>
      <c r="K112" s="36">
        <v>19.91</v>
      </c>
      <c r="L112" s="36">
        <v>69.78</v>
      </c>
      <c r="M112" s="36">
        <v>536.53</v>
      </c>
      <c r="N112" s="36">
        <v>0.11</v>
      </c>
      <c r="O112" s="36">
        <v>3.03</v>
      </c>
      <c r="P112" s="36">
        <v>0</v>
      </c>
      <c r="Q112" s="36">
        <v>0</v>
      </c>
      <c r="R112" s="36">
        <v>55.97</v>
      </c>
      <c r="S112" s="36">
        <v>110.4</v>
      </c>
      <c r="T112" s="36">
        <v>50.6</v>
      </c>
      <c r="U112" s="36">
        <v>3.72</v>
      </c>
    </row>
    <row r="113" spans="1:21" s="2" customFormat="1">
      <c r="A113" s="69"/>
      <c r="B113" s="70"/>
      <c r="C113" s="70"/>
      <c r="D113" s="70"/>
      <c r="E113" s="70"/>
      <c r="F113" s="70"/>
      <c r="G113" s="71"/>
      <c r="H113" s="71"/>
      <c r="I113" s="72"/>
      <c r="J113" s="72"/>
      <c r="K113" s="72"/>
      <c r="L113" s="72"/>
      <c r="M113" s="72"/>
      <c r="N113" s="72"/>
      <c r="O113" s="72"/>
      <c r="P113" s="72"/>
      <c r="Q113" s="72"/>
      <c r="R113" s="73"/>
      <c r="S113" s="73"/>
      <c r="T113" s="73"/>
      <c r="U113" s="73"/>
    </row>
    <row r="114" spans="1:21" s="2" customFormat="1" ht="13.5" customHeight="1">
      <c r="A114" s="74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74"/>
      <c r="S114" s="74"/>
      <c r="T114" s="74"/>
      <c r="U114" s="74"/>
    </row>
    <row r="115" spans="1:21" s="2" customFormat="1" ht="13.5" customHeight="1">
      <c r="A115" s="74"/>
      <c r="B115" s="74"/>
      <c r="C115" s="74"/>
      <c r="D115" s="74"/>
      <c r="E115" s="74"/>
      <c r="F115" s="74"/>
      <c r="G115" s="74"/>
      <c r="H115" s="138"/>
      <c r="I115" s="139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</row>
    <row r="116" spans="1:21" s="2" customFormat="1">
      <c r="A116" s="74"/>
      <c r="B116" s="74"/>
      <c r="C116" s="74"/>
      <c r="D116" s="74"/>
      <c r="E116" s="74"/>
      <c r="F116" s="74"/>
      <c r="G116" s="74"/>
      <c r="H116" s="75"/>
      <c r="I116" s="76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</row>
    <row r="117" spans="1:21" s="2" customFormat="1">
      <c r="A117" s="54"/>
      <c r="B117" s="54"/>
      <c r="C117" s="54"/>
      <c r="D117" s="54"/>
      <c r="E117" s="54"/>
      <c r="F117" s="54"/>
      <c r="G117" s="54"/>
      <c r="H117" s="140" t="s">
        <v>8</v>
      </c>
      <c r="I117" s="141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1:21" s="2" customFormat="1">
      <c r="A118" s="23">
        <v>1</v>
      </c>
      <c r="B118" s="23">
        <v>2</v>
      </c>
      <c r="C118" s="23">
        <v>3</v>
      </c>
      <c r="D118" s="23">
        <v>4</v>
      </c>
      <c r="E118" s="23">
        <v>5</v>
      </c>
      <c r="F118" s="23">
        <v>6</v>
      </c>
      <c r="G118" s="23">
        <v>7</v>
      </c>
      <c r="H118" s="23">
        <v>8</v>
      </c>
      <c r="I118" s="23">
        <v>9</v>
      </c>
      <c r="J118" s="37">
        <v>10</v>
      </c>
      <c r="K118" s="37">
        <v>11</v>
      </c>
      <c r="L118" s="37">
        <v>12</v>
      </c>
      <c r="M118" s="37">
        <v>13</v>
      </c>
      <c r="N118" s="37">
        <v>14</v>
      </c>
      <c r="O118" s="37">
        <v>15</v>
      </c>
      <c r="P118" s="37">
        <v>16</v>
      </c>
      <c r="Q118" s="37">
        <v>17</v>
      </c>
      <c r="R118" s="37">
        <v>18</v>
      </c>
      <c r="S118" s="37">
        <v>19</v>
      </c>
      <c r="T118" s="37">
        <v>20</v>
      </c>
      <c r="U118" s="37">
        <v>21</v>
      </c>
    </row>
    <row r="119" spans="1:21" s="2" customFormat="1" ht="36">
      <c r="A119" s="23">
        <v>71</v>
      </c>
      <c r="B119" s="23" t="s">
        <v>103</v>
      </c>
      <c r="C119" s="23">
        <v>60</v>
      </c>
      <c r="D119" s="23" t="s">
        <v>68</v>
      </c>
      <c r="E119" s="23">
        <v>63.1</v>
      </c>
      <c r="F119" s="23">
        <v>60</v>
      </c>
      <c r="G119" s="24">
        <v>120</v>
      </c>
      <c r="H119" s="24">
        <f t="shared" ref="H119" si="18">E119*G119/1000</f>
        <v>7.5720000000000001</v>
      </c>
      <c r="I119" s="25">
        <v>7.57</v>
      </c>
      <c r="J119" s="23">
        <v>0.6</v>
      </c>
      <c r="K119" s="23">
        <v>0.06</v>
      </c>
      <c r="L119" s="23">
        <v>0.72</v>
      </c>
      <c r="M119" s="26">
        <v>7.2</v>
      </c>
      <c r="N119" s="27">
        <v>0.03</v>
      </c>
      <c r="O119" s="27">
        <v>2.94</v>
      </c>
      <c r="P119" s="27">
        <v>0</v>
      </c>
      <c r="Q119" s="27">
        <v>0</v>
      </c>
      <c r="R119" s="28">
        <v>10.199999999999999</v>
      </c>
      <c r="S119" s="28">
        <v>8.4</v>
      </c>
      <c r="T119" s="28">
        <v>18</v>
      </c>
      <c r="U119" s="28">
        <v>0.3</v>
      </c>
    </row>
    <row r="120" spans="1:21" s="2" customFormat="1" ht="26.25" customHeight="1">
      <c r="A120" s="115">
        <v>229</v>
      </c>
      <c r="B120" s="115" t="s">
        <v>77</v>
      </c>
      <c r="C120" s="115">
        <v>80</v>
      </c>
      <c r="D120" s="23" t="s">
        <v>78</v>
      </c>
      <c r="E120" s="23">
        <v>72</v>
      </c>
      <c r="F120" s="23">
        <v>59</v>
      </c>
      <c r="G120" s="24">
        <v>156</v>
      </c>
      <c r="H120" s="24">
        <f t="shared" ref="H120:H129" si="19">E120*G120/1000</f>
        <v>11.231999999999999</v>
      </c>
      <c r="I120" s="118">
        <f>H120+H122+H123+H124+H125+H126+H127+H128+H129</f>
        <v>14.026399999999999</v>
      </c>
      <c r="J120" s="121">
        <v>9.01</v>
      </c>
      <c r="K120" s="121">
        <v>4.04</v>
      </c>
      <c r="L120" s="121">
        <v>40.36</v>
      </c>
      <c r="M120" s="121">
        <v>84</v>
      </c>
      <c r="N120" s="121">
        <v>7.0000000000000007E-2</v>
      </c>
      <c r="O120" s="121">
        <v>2.11</v>
      </c>
      <c r="P120" s="121">
        <v>0</v>
      </c>
      <c r="Q120" s="121">
        <v>0</v>
      </c>
      <c r="R120" s="121">
        <v>29.63</v>
      </c>
      <c r="S120" s="121">
        <v>0</v>
      </c>
      <c r="T120" s="121">
        <v>0</v>
      </c>
      <c r="U120" s="121">
        <v>0.62</v>
      </c>
    </row>
    <row r="121" spans="1:21" s="2" customFormat="1">
      <c r="A121" s="116"/>
      <c r="B121" s="116"/>
      <c r="C121" s="116"/>
      <c r="D121" s="23" t="s">
        <v>25</v>
      </c>
      <c r="E121" s="23">
        <v>15</v>
      </c>
      <c r="F121" s="23">
        <v>15</v>
      </c>
      <c r="G121" s="24"/>
      <c r="H121" s="24"/>
      <c r="I121" s="119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</row>
    <row r="122" spans="1:21" s="2" customFormat="1">
      <c r="A122" s="116"/>
      <c r="B122" s="116"/>
      <c r="C122" s="116"/>
      <c r="D122" s="23" t="s">
        <v>22</v>
      </c>
      <c r="E122" s="23">
        <v>18.399999999999999</v>
      </c>
      <c r="F122" s="23">
        <v>14.4</v>
      </c>
      <c r="G122" s="24">
        <v>40</v>
      </c>
      <c r="H122" s="24">
        <f t="shared" si="19"/>
        <v>0.73599999999999999</v>
      </c>
      <c r="I122" s="119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</row>
    <row r="123" spans="1:21" s="2" customFormat="1">
      <c r="A123" s="116"/>
      <c r="B123" s="116"/>
      <c r="C123" s="116"/>
      <c r="D123" s="23" t="s">
        <v>23</v>
      </c>
      <c r="E123" s="23">
        <v>8</v>
      </c>
      <c r="F123" s="23">
        <v>7</v>
      </c>
      <c r="G123" s="24">
        <v>25</v>
      </c>
      <c r="H123" s="24">
        <f t="shared" si="19"/>
        <v>0.2</v>
      </c>
      <c r="I123" s="119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</row>
    <row r="124" spans="1:21" s="2" customFormat="1">
      <c r="A124" s="116"/>
      <c r="B124" s="116"/>
      <c r="C124" s="116"/>
      <c r="D124" s="23" t="s">
        <v>31</v>
      </c>
      <c r="E124" s="23">
        <v>8</v>
      </c>
      <c r="F124" s="23">
        <v>8</v>
      </c>
      <c r="G124" s="24">
        <v>95</v>
      </c>
      <c r="H124" s="24">
        <f t="shared" si="19"/>
        <v>0.76</v>
      </c>
      <c r="I124" s="119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</row>
    <row r="125" spans="1:21" s="2" customFormat="1">
      <c r="A125" s="116"/>
      <c r="B125" s="116"/>
      <c r="C125" s="116"/>
      <c r="D125" s="23" t="s">
        <v>30</v>
      </c>
      <c r="E125" s="23">
        <v>4</v>
      </c>
      <c r="F125" s="23">
        <v>4</v>
      </c>
      <c r="G125" s="24">
        <v>130</v>
      </c>
      <c r="H125" s="24">
        <f t="shared" si="19"/>
        <v>0.52</v>
      </c>
      <c r="I125" s="119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</row>
    <row r="126" spans="1:21" s="2" customFormat="1" ht="24">
      <c r="A126" s="116"/>
      <c r="B126" s="116"/>
      <c r="C126" s="116"/>
      <c r="D126" s="23" t="s">
        <v>73</v>
      </c>
      <c r="E126" s="23">
        <v>2</v>
      </c>
      <c r="F126" s="23">
        <v>2</v>
      </c>
      <c r="G126" s="24">
        <v>240</v>
      </c>
      <c r="H126" s="24">
        <f t="shared" si="19"/>
        <v>0.48</v>
      </c>
      <c r="I126" s="119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</row>
    <row r="127" spans="1:21" s="2" customFormat="1">
      <c r="A127" s="116"/>
      <c r="B127" s="116"/>
      <c r="C127" s="116"/>
      <c r="D127" s="23" t="s">
        <v>24</v>
      </c>
      <c r="E127" s="23">
        <v>1.6</v>
      </c>
      <c r="F127" s="23">
        <v>1.6</v>
      </c>
      <c r="G127" s="24">
        <v>53</v>
      </c>
      <c r="H127" s="24">
        <f t="shared" si="19"/>
        <v>8.4800000000000014E-2</v>
      </c>
      <c r="I127" s="119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</row>
    <row r="128" spans="1:21" s="2" customFormat="1">
      <c r="A128" s="116"/>
      <c r="B128" s="116"/>
      <c r="C128" s="116"/>
      <c r="D128" s="23" t="s">
        <v>33</v>
      </c>
      <c r="E128" s="23">
        <v>8.0000000000000002E-3</v>
      </c>
      <c r="F128" s="23">
        <v>8.0000000000000002E-3</v>
      </c>
      <c r="G128" s="24">
        <v>200</v>
      </c>
      <c r="H128" s="24">
        <f t="shared" si="19"/>
        <v>1.6000000000000001E-3</v>
      </c>
      <c r="I128" s="119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</row>
    <row r="129" spans="1:21" s="2" customFormat="1">
      <c r="A129" s="117"/>
      <c r="B129" s="117"/>
      <c r="C129" s="117"/>
      <c r="D129" s="23" t="s">
        <v>79</v>
      </c>
      <c r="E129" s="23">
        <v>1</v>
      </c>
      <c r="F129" s="23">
        <v>1</v>
      </c>
      <c r="G129" s="24">
        <v>12</v>
      </c>
      <c r="H129" s="24">
        <f t="shared" si="19"/>
        <v>1.2E-2</v>
      </c>
      <c r="I129" s="120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</row>
    <row r="130" spans="1:21" s="2" customFormat="1">
      <c r="A130" s="115">
        <v>694</v>
      </c>
      <c r="B130" s="115" t="s">
        <v>80</v>
      </c>
      <c r="C130" s="115">
        <v>150</v>
      </c>
      <c r="D130" s="23" t="s">
        <v>26</v>
      </c>
      <c r="E130" s="23">
        <v>183.3</v>
      </c>
      <c r="F130" s="23">
        <v>128.30000000000001</v>
      </c>
      <c r="G130" s="24">
        <v>29</v>
      </c>
      <c r="H130" s="24">
        <f t="shared" ref="H130:H137" si="20">G130*E130/1000</f>
        <v>5.3157000000000005</v>
      </c>
      <c r="I130" s="118">
        <v>9.2200000000000006</v>
      </c>
      <c r="J130" s="115">
        <v>3.06</v>
      </c>
      <c r="K130" s="115">
        <v>4.8</v>
      </c>
      <c r="L130" s="115">
        <v>20.45</v>
      </c>
      <c r="M130" s="115">
        <v>137.25</v>
      </c>
      <c r="N130" s="115">
        <v>0.14000000000000001</v>
      </c>
      <c r="O130" s="115">
        <v>18.170000000000002</v>
      </c>
      <c r="P130" s="115">
        <v>25.5</v>
      </c>
      <c r="Q130" s="115">
        <v>0</v>
      </c>
      <c r="R130" s="112">
        <v>36.979999999999997</v>
      </c>
      <c r="S130" s="112">
        <v>86.6</v>
      </c>
      <c r="T130" s="112">
        <v>27.75</v>
      </c>
      <c r="U130" s="112">
        <v>1.01</v>
      </c>
    </row>
    <row r="131" spans="1:21" s="2" customFormat="1">
      <c r="A131" s="116"/>
      <c r="B131" s="116"/>
      <c r="C131" s="116"/>
      <c r="D131" s="23" t="s">
        <v>27</v>
      </c>
      <c r="E131" s="23">
        <v>23.7</v>
      </c>
      <c r="F131" s="23">
        <v>22.5</v>
      </c>
      <c r="G131" s="24">
        <v>53</v>
      </c>
      <c r="H131" s="24">
        <f t="shared" si="20"/>
        <v>1.2561</v>
      </c>
      <c r="I131" s="119"/>
      <c r="J131" s="116"/>
      <c r="K131" s="116"/>
      <c r="L131" s="116"/>
      <c r="M131" s="116"/>
      <c r="N131" s="116"/>
      <c r="O131" s="116"/>
      <c r="P131" s="116"/>
      <c r="Q131" s="116"/>
      <c r="R131" s="113"/>
      <c r="S131" s="113"/>
      <c r="T131" s="113"/>
      <c r="U131" s="113"/>
    </row>
    <row r="132" spans="1:21" s="2" customFormat="1">
      <c r="A132" s="116"/>
      <c r="B132" s="116"/>
      <c r="C132" s="116"/>
      <c r="D132" s="23" t="s">
        <v>21</v>
      </c>
      <c r="E132" s="23">
        <v>5.25</v>
      </c>
      <c r="F132" s="23">
        <v>5.25</v>
      </c>
      <c r="G132" s="24">
        <v>500</v>
      </c>
      <c r="H132" s="24">
        <f t="shared" si="20"/>
        <v>2.625</v>
      </c>
      <c r="I132" s="119"/>
      <c r="J132" s="116"/>
      <c r="K132" s="116"/>
      <c r="L132" s="116"/>
      <c r="M132" s="116"/>
      <c r="N132" s="116"/>
      <c r="O132" s="116"/>
      <c r="P132" s="116"/>
      <c r="Q132" s="116"/>
      <c r="R132" s="113"/>
      <c r="S132" s="113"/>
      <c r="T132" s="113"/>
      <c r="U132" s="113"/>
    </row>
    <row r="133" spans="1:21" s="2" customFormat="1">
      <c r="A133" s="117"/>
      <c r="B133" s="117"/>
      <c r="C133" s="117"/>
      <c r="D133" s="23" t="s">
        <v>79</v>
      </c>
      <c r="E133" s="23">
        <v>1</v>
      </c>
      <c r="F133" s="23">
        <v>1</v>
      </c>
      <c r="G133" s="24">
        <v>12</v>
      </c>
      <c r="H133" s="24">
        <f t="shared" si="20"/>
        <v>1.2E-2</v>
      </c>
      <c r="I133" s="120"/>
      <c r="J133" s="117"/>
      <c r="K133" s="117"/>
      <c r="L133" s="117"/>
      <c r="M133" s="117"/>
      <c r="N133" s="117"/>
      <c r="O133" s="117"/>
      <c r="P133" s="117"/>
      <c r="Q133" s="117"/>
      <c r="R133" s="114"/>
      <c r="S133" s="114"/>
      <c r="T133" s="114"/>
      <c r="U133" s="114"/>
    </row>
    <row r="134" spans="1:21" s="2" customFormat="1">
      <c r="A134" s="131">
        <v>376</v>
      </c>
      <c r="B134" s="131" t="s">
        <v>19</v>
      </c>
      <c r="C134" s="131">
        <v>200</v>
      </c>
      <c r="D134" s="23" t="s">
        <v>72</v>
      </c>
      <c r="E134" s="23">
        <v>0.5</v>
      </c>
      <c r="F134" s="23">
        <v>0.5</v>
      </c>
      <c r="G134" s="24">
        <v>570</v>
      </c>
      <c r="H134" s="24">
        <f t="shared" si="20"/>
        <v>0.28499999999999998</v>
      </c>
      <c r="I134" s="132">
        <v>1.0900000000000001</v>
      </c>
      <c r="J134" s="115">
        <v>0.2</v>
      </c>
      <c r="K134" s="115">
        <v>0</v>
      </c>
      <c r="L134" s="115">
        <v>13.4</v>
      </c>
      <c r="M134" s="127">
        <v>52</v>
      </c>
      <c r="N134" s="127">
        <v>0</v>
      </c>
      <c r="O134" s="127">
        <v>0.06</v>
      </c>
      <c r="P134" s="127">
        <v>0</v>
      </c>
      <c r="Q134" s="112">
        <v>0</v>
      </c>
      <c r="R134" s="112">
        <v>2.98</v>
      </c>
      <c r="S134" s="112">
        <v>4.5</v>
      </c>
      <c r="T134" s="112">
        <v>2.4</v>
      </c>
      <c r="U134" s="121">
        <v>0.5</v>
      </c>
    </row>
    <row r="135" spans="1:21" s="2" customFormat="1">
      <c r="A135" s="131"/>
      <c r="B135" s="131"/>
      <c r="C135" s="131"/>
      <c r="D135" s="23" t="s">
        <v>25</v>
      </c>
      <c r="E135" s="23">
        <v>150</v>
      </c>
      <c r="F135" s="23">
        <v>150</v>
      </c>
      <c r="G135" s="24"/>
      <c r="H135" s="24"/>
      <c r="I135" s="132"/>
      <c r="J135" s="116"/>
      <c r="K135" s="116"/>
      <c r="L135" s="116"/>
      <c r="M135" s="128"/>
      <c r="N135" s="128"/>
      <c r="O135" s="128"/>
      <c r="P135" s="128"/>
      <c r="Q135" s="113"/>
      <c r="R135" s="113"/>
      <c r="S135" s="113"/>
      <c r="T135" s="113"/>
      <c r="U135" s="122"/>
    </row>
    <row r="136" spans="1:21" s="2" customFormat="1">
      <c r="A136" s="131"/>
      <c r="B136" s="131"/>
      <c r="C136" s="131"/>
      <c r="D136" s="23" t="s">
        <v>24</v>
      </c>
      <c r="E136" s="23">
        <v>15</v>
      </c>
      <c r="F136" s="23">
        <v>15</v>
      </c>
      <c r="G136" s="61">
        <v>53</v>
      </c>
      <c r="H136" s="24">
        <f t="shared" si="20"/>
        <v>0.79500000000000004</v>
      </c>
      <c r="I136" s="132"/>
      <c r="J136" s="117"/>
      <c r="K136" s="117"/>
      <c r="L136" s="117"/>
      <c r="M136" s="129"/>
      <c r="N136" s="129"/>
      <c r="O136" s="129"/>
      <c r="P136" s="129"/>
      <c r="Q136" s="114"/>
      <c r="R136" s="114"/>
      <c r="S136" s="114"/>
      <c r="T136" s="114"/>
      <c r="U136" s="123"/>
    </row>
    <row r="137" spans="1:21" s="2" customFormat="1">
      <c r="A137" s="23"/>
      <c r="B137" s="23" t="s">
        <v>130</v>
      </c>
      <c r="C137" s="23">
        <v>20</v>
      </c>
      <c r="D137" s="23" t="s">
        <v>130</v>
      </c>
      <c r="E137" s="23">
        <v>20</v>
      </c>
      <c r="F137" s="23">
        <v>20</v>
      </c>
      <c r="G137" s="24">
        <v>60</v>
      </c>
      <c r="H137" s="24">
        <f t="shared" si="20"/>
        <v>1.2</v>
      </c>
      <c r="I137" s="59">
        <v>1.2</v>
      </c>
      <c r="J137" s="23">
        <v>1.7</v>
      </c>
      <c r="K137" s="23">
        <v>0.6</v>
      </c>
      <c r="L137" s="23">
        <v>8.5</v>
      </c>
      <c r="M137" s="26">
        <v>51.8</v>
      </c>
      <c r="N137" s="26">
        <v>5.8</v>
      </c>
      <c r="O137" s="26">
        <v>0.06</v>
      </c>
      <c r="P137" s="26">
        <v>0</v>
      </c>
      <c r="Q137" s="26">
        <v>0.4</v>
      </c>
      <c r="R137" s="32">
        <v>1.4</v>
      </c>
      <c r="S137" s="43">
        <v>2</v>
      </c>
      <c r="T137" s="43"/>
      <c r="U137" s="77"/>
    </row>
    <row r="138" spans="1:21" s="2" customFormat="1">
      <c r="A138" s="23"/>
      <c r="B138" s="23" t="s">
        <v>20</v>
      </c>
      <c r="C138" s="33">
        <v>30</v>
      </c>
      <c r="D138" s="23" t="s">
        <v>20</v>
      </c>
      <c r="E138" s="23">
        <v>30</v>
      </c>
      <c r="F138" s="23">
        <v>30</v>
      </c>
      <c r="G138" s="24">
        <v>42</v>
      </c>
      <c r="H138" s="24">
        <f t="shared" ref="H138" si="21">E138*G138/1000</f>
        <v>1.26</v>
      </c>
      <c r="I138" s="24">
        <v>1.26</v>
      </c>
      <c r="J138" s="23">
        <v>1.85</v>
      </c>
      <c r="K138" s="23">
        <v>0.65</v>
      </c>
      <c r="L138" s="23">
        <v>12.56</v>
      </c>
      <c r="M138" s="26">
        <v>64.33</v>
      </c>
      <c r="N138" s="27">
        <v>0.03</v>
      </c>
      <c r="O138" s="27">
        <v>0</v>
      </c>
      <c r="P138" s="27">
        <v>0</v>
      </c>
      <c r="Q138" s="27">
        <v>0</v>
      </c>
      <c r="R138" s="28">
        <v>6</v>
      </c>
      <c r="S138" s="28">
        <v>19.5</v>
      </c>
      <c r="T138" s="28">
        <v>4.2</v>
      </c>
      <c r="U138" s="28">
        <v>0.27</v>
      </c>
    </row>
    <row r="139" spans="1:21" s="2" customFormat="1">
      <c r="A139" s="23">
        <v>338</v>
      </c>
      <c r="B139" s="23" t="s">
        <v>114</v>
      </c>
      <c r="C139" s="23" t="s">
        <v>115</v>
      </c>
      <c r="D139" s="23" t="s">
        <v>114</v>
      </c>
      <c r="E139" s="23" t="s">
        <v>115</v>
      </c>
      <c r="F139" s="23" t="s">
        <v>115</v>
      </c>
      <c r="G139" s="24">
        <v>20</v>
      </c>
      <c r="H139" s="24">
        <v>20</v>
      </c>
      <c r="I139" s="25">
        <v>20</v>
      </c>
      <c r="J139" s="23">
        <v>0.6</v>
      </c>
      <c r="K139" s="23">
        <v>0.6</v>
      </c>
      <c r="L139" s="23">
        <v>14.7</v>
      </c>
      <c r="M139" s="26">
        <v>70.3</v>
      </c>
      <c r="N139" s="27">
        <v>0</v>
      </c>
      <c r="O139" s="27">
        <v>15</v>
      </c>
      <c r="P139" s="27">
        <v>0</v>
      </c>
      <c r="Q139" s="27">
        <v>0</v>
      </c>
      <c r="R139" s="28">
        <v>24</v>
      </c>
      <c r="S139" s="28">
        <v>0</v>
      </c>
      <c r="T139" s="28">
        <v>13.5</v>
      </c>
      <c r="U139" s="28">
        <v>3.3</v>
      </c>
    </row>
    <row r="140" spans="1:21" s="2" customFormat="1">
      <c r="A140" s="23"/>
      <c r="B140" s="23"/>
      <c r="C140" s="23"/>
      <c r="D140" s="23"/>
      <c r="E140" s="23"/>
      <c r="F140" s="23"/>
      <c r="G140" s="24"/>
      <c r="H140" s="24"/>
      <c r="I140" s="25"/>
      <c r="J140" s="23"/>
      <c r="K140" s="23"/>
      <c r="L140" s="23"/>
      <c r="M140" s="26"/>
      <c r="N140" s="27"/>
      <c r="O140" s="27"/>
      <c r="P140" s="27"/>
      <c r="Q140" s="27"/>
      <c r="R140" s="28"/>
      <c r="S140" s="28"/>
      <c r="T140" s="28"/>
      <c r="U140" s="28"/>
    </row>
    <row r="141" spans="1:21" s="2" customFormat="1">
      <c r="A141" s="23"/>
      <c r="B141" s="23" t="s">
        <v>7</v>
      </c>
      <c r="C141" s="23"/>
      <c r="D141" s="23"/>
      <c r="E141" s="23"/>
      <c r="F141" s="23"/>
      <c r="G141" s="24"/>
      <c r="H141" s="24"/>
      <c r="I141" s="60">
        <v>54.37</v>
      </c>
      <c r="J141" s="78">
        <f t="shared" ref="J141:U141" si="22">J119+J120+J130+J134+J138+J139</f>
        <v>15.319999999999999</v>
      </c>
      <c r="K141" s="78">
        <f t="shared" si="22"/>
        <v>10.149999999999999</v>
      </c>
      <c r="L141" s="78">
        <f t="shared" si="22"/>
        <v>102.19000000000001</v>
      </c>
      <c r="M141" s="78">
        <f t="shared" si="22"/>
        <v>415.08</v>
      </c>
      <c r="N141" s="78">
        <f t="shared" si="22"/>
        <v>0.27</v>
      </c>
      <c r="O141" s="78">
        <f t="shared" si="22"/>
        <v>38.28</v>
      </c>
      <c r="P141" s="78">
        <f t="shared" si="22"/>
        <v>25.5</v>
      </c>
      <c r="Q141" s="78">
        <f t="shared" si="22"/>
        <v>0</v>
      </c>
      <c r="R141" s="78">
        <f t="shared" si="22"/>
        <v>109.79</v>
      </c>
      <c r="S141" s="78">
        <f t="shared" si="22"/>
        <v>119</v>
      </c>
      <c r="T141" s="78">
        <f t="shared" si="22"/>
        <v>65.849999999999994</v>
      </c>
      <c r="U141" s="78">
        <f t="shared" si="22"/>
        <v>6</v>
      </c>
    </row>
    <row r="142" spans="1:21" s="2" customFormat="1">
      <c r="A142" s="54"/>
      <c r="B142" s="135" t="s">
        <v>9</v>
      </c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54"/>
      <c r="S142" s="54"/>
      <c r="T142" s="54"/>
      <c r="U142" s="54"/>
    </row>
    <row r="143" spans="1:21" s="2" customFormat="1">
      <c r="A143" s="54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54"/>
      <c r="S143" s="54"/>
      <c r="T143" s="54"/>
      <c r="U143" s="54"/>
    </row>
    <row r="144" spans="1:21" s="2" customFormat="1">
      <c r="A144" s="80"/>
      <c r="B144" s="81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82"/>
      <c r="S144" s="82"/>
      <c r="T144" s="82"/>
      <c r="U144" s="82"/>
    </row>
    <row r="145" spans="1:21" s="2" customFormat="1" ht="12.75" customHeight="1">
      <c r="A145" s="23">
        <v>1</v>
      </c>
      <c r="B145" s="23">
        <v>2</v>
      </c>
      <c r="C145" s="23">
        <v>3</v>
      </c>
      <c r="D145" s="23">
        <v>4</v>
      </c>
      <c r="E145" s="23">
        <v>5</v>
      </c>
      <c r="F145" s="23">
        <v>6</v>
      </c>
      <c r="G145" s="23">
        <v>7</v>
      </c>
      <c r="H145" s="23">
        <v>8</v>
      </c>
      <c r="I145" s="23">
        <v>9</v>
      </c>
      <c r="J145" s="37">
        <v>10</v>
      </c>
      <c r="K145" s="37">
        <v>11</v>
      </c>
      <c r="L145" s="37">
        <v>12</v>
      </c>
      <c r="M145" s="37">
        <v>13</v>
      </c>
      <c r="N145" s="37">
        <v>14</v>
      </c>
      <c r="O145" s="37">
        <v>15</v>
      </c>
      <c r="P145" s="37">
        <v>16</v>
      </c>
      <c r="Q145" s="37">
        <v>17</v>
      </c>
      <c r="R145" s="37">
        <v>18</v>
      </c>
      <c r="S145" s="37">
        <v>19</v>
      </c>
      <c r="T145" s="37">
        <v>20</v>
      </c>
      <c r="U145" s="37">
        <v>21</v>
      </c>
    </row>
    <row r="146" spans="1:21" s="2" customFormat="1">
      <c r="A146" s="23">
        <v>15</v>
      </c>
      <c r="B146" s="23" t="s">
        <v>65</v>
      </c>
      <c r="C146" s="23">
        <v>15</v>
      </c>
      <c r="D146" s="23" t="s">
        <v>65</v>
      </c>
      <c r="E146" s="23">
        <v>16</v>
      </c>
      <c r="F146" s="23">
        <v>15</v>
      </c>
      <c r="G146" s="24">
        <v>450</v>
      </c>
      <c r="H146" s="24">
        <f t="shared" ref="H146" si="23">G146*E146/1000</f>
        <v>7.2</v>
      </c>
      <c r="I146" s="24">
        <v>7.2</v>
      </c>
      <c r="J146" s="23">
        <v>3.4</v>
      </c>
      <c r="K146" s="23">
        <v>4.4000000000000004</v>
      </c>
      <c r="L146" s="23">
        <v>0</v>
      </c>
      <c r="M146" s="23">
        <v>54</v>
      </c>
      <c r="N146" s="49">
        <v>0.01</v>
      </c>
      <c r="O146" s="49">
        <v>0.11</v>
      </c>
      <c r="P146" s="49">
        <v>39</v>
      </c>
      <c r="Q146" s="49">
        <v>0</v>
      </c>
      <c r="R146" s="28">
        <v>132</v>
      </c>
      <c r="S146" s="28">
        <v>75</v>
      </c>
      <c r="T146" s="28">
        <v>5.25</v>
      </c>
      <c r="U146" s="28">
        <v>0.15</v>
      </c>
    </row>
    <row r="147" spans="1:21" s="2" customFormat="1">
      <c r="A147" s="131">
        <v>173</v>
      </c>
      <c r="B147" s="131" t="s">
        <v>64</v>
      </c>
      <c r="C147" s="131" t="s">
        <v>66</v>
      </c>
      <c r="D147" s="23" t="s">
        <v>61</v>
      </c>
      <c r="E147" s="23">
        <v>50</v>
      </c>
      <c r="F147" s="23">
        <v>50</v>
      </c>
      <c r="G147" s="24">
        <v>88</v>
      </c>
      <c r="H147" s="24">
        <f>G147*E147/1000</f>
        <v>4.4000000000000004</v>
      </c>
      <c r="I147" s="132">
        <f>H147+H148+H150+H151+H152</f>
        <v>15.03</v>
      </c>
      <c r="J147" s="121">
        <v>7.39</v>
      </c>
      <c r="K147" s="121">
        <v>7.19</v>
      </c>
      <c r="L147" s="121">
        <v>31.2</v>
      </c>
      <c r="M147" s="121">
        <v>211.5</v>
      </c>
      <c r="N147" s="121">
        <v>0.85</v>
      </c>
      <c r="O147" s="121">
        <v>2.5099999999999998</v>
      </c>
      <c r="P147" s="121">
        <v>0.05</v>
      </c>
      <c r="Q147" s="121">
        <v>1.18</v>
      </c>
      <c r="R147" s="121">
        <v>238.5</v>
      </c>
      <c r="S147" s="121">
        <v>18.7</v>
      </c>
      <c r="T147" s="121">
        <v>49.6</v>
      </c>
      <c r="U147" s="121">
        <v>2.27</v>
      </c>
    </row>
    <row r="148" spans="1:21" s="2" customFormat="1">
      <c r="A148" s="131"/>
      <c r="B148" s="131"/>
      <c r="C148" s="131"/>
      <c r="D148" s="23" t="s">
        <v>27</v>
      </c>
      <c r="E148" s="23">
        <v>100</v>
      </c>
      <c r="F148" s="23">
        <v>100</v>
      </c>
      <c r="G148" s="24">
        <v>53</v>
      </c>
      <c r="H148" s="24">
        <f t="shared" ref="H148:H154" si="24">G148*E148/1000</f>
        <v>5.3</v>
      </c>
      <c r="I148" s="13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</row>
    <row r="149" spans="1:21" s="2" customFormat="1">
      <c r="A149" s="131"/>
      <c r="B149" s="131"/>
      <c r="C149" s="131"/>
      <c r="D149" s="23" t="s">
        <v>25</v>
      </c>
      <c r="E149" s="23">
        <v>60</v>
      </c>
      <c r="F149" s="23">
        <v>60</v>
      </c>
      <c r="G149" s="24"/>
      <c r="H149" s="24">
        <f t="shared" si="24"/>
        <v>0</v>
      </c>
      <c r="I149" s="13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</row>
    <row r="150" spans="1:21" s="2" customFormat="1">
      <c r="A150" s="131"/>
      <c r="B150" s="131"/>
      <c r="C150" s="131"/>
      <c r="D150" s="23" t="s">
        <v>24</v>
      </c>
      <c r="E150" s="23">
        <v>6</v>
      </c>
      <c r="F150" s="23">
        <v>6</v>
      </c>
      <c r="G150" s="24">
        <v>53</v>
      </c>
      <c r="H150" s="24">
        <f t="shared" si="24"/>
        <v>0.318</v>
      </c>
      <c r="I150" s="13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</row>
    <row r="151" spans="1:21" s="2" customFormat="1">
      <c r="A151" s="131"/>
      <c r="B151" s="131"/>
      <c r="C151" s="131"/>
      <c r="D151" s="23" t="s">
        <v>21</v>
      </c>
      <c r="E151" s="23">
        <v>10</v>
      </c>
      <c r="F151" s="23">
        <v>10</v>
      </c>
      <c r="G151" s="24">
        <v>500</v>
      </c>
      <c r="H151" s="24">
        <f t="shared" si="24"/>
        <v>5</v>
      </c>
      <c r="I151" s="13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</row>
    <row r="152" spans="1:21" s="2" customFormat="1">
      <c r="A152" s="131"/>
      <c r="B152" s="131"/>
      <c r="C152" s="131"/>
      <c r="D152" s="23" t="s">
        <v>67</v>
      </c>
      <c r="E152" s="23">
        <v>1</v>
      </c>
      <c r="F152" s="23">
        <v>1</v>
      </c>
      <c r="G152" s="24">
        <v>12</v>
      </c>
      <c r="H152" s="24">
        <f t="shared" si="24"/>
        <v>1.2E-2</v>
      </c>
      <c r="I152" s="132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</row>
    <row r="153" spans="1:21" s="2" customFormat="1">
      <c r="A153" s="131">
        <v>376</v>
      </c>
      <c r="B153" s="131" t="s">
        <v>19</v>
      </c>
      <c r="C153" s="131" t="s">
        <v>70</v>
      </c>
      <c r="D153" s="23" t="s">
        <v>71</v>
      </c>
      <c r="E153" s="23">
        <v>0.5</v>
      </c>
      <c r="F153" s="23">
        <v>0.5</v>
      </c>
      <c r="G153" s="24">
        <v>570</v>
      </c>
      <c r="H153" s="24">
        <f t="shared" si="24"/>
        <v>0.28499999999999998</v>
      </c>
      <c r="I153" s="132">
        <f>H153+H154</f>
        <v>1.08</v>
      </c>
      <c r="J153" s="115">
        <v>0.2</v>
      </c>
      <c r="K153" s="115">
        <v>0</v>
      </c>
      <c r="L153" s="115">
        <v>13.4</v>
      </c>
      <c r="M153" s="115">
        <v>52</v>
      </c>
      <c r="N153" s="115">
        <v>0</v>
      </c>
      <c r="O153" s="115">
        <v>0.06</v>
      </c>
      <c r="P153" s="115">
        <v>0</v>
      </c>
      <c r="Q153" s="115">
        <v>0</v>
      </c>
      <c r="R153" s="112">
        <v>2.98</v>
      </c>
      <c r="S153" s="112">
        <v>4.5</v>
      </c>
      <c r="T153" s="112">
        <v>2.4</v>
      </c>
      <c r="U153" s="112">
        <v>0.5</v>
      </c>
    </row>
    <row r="154" spans="1:21" s="2" customFormat="1" ht="15" customHeight="1">
      <c r="A154" s="131"/>
      <c r="B154" s="131"/>
      <c r="C154" s="131"/>
      <c r="D154" s="23" t="s">
        <v>24</v>
      </c>
      <c r="E154" s="23">
        <v>15</v>
      </c>
      <c r="F154" s="23">
        <v>15</v>
      </c>
      <c r="G154" s="24">
        <v>53</v>
      </c>
      <c r="H154" s="24">
        <f t="shared" si="24"/>
        <v>0.79500000000000004</v>
      </c>
      <c r="I154" s="132"/>
      <c r="J154" s="116"/>
      <c r="K154" s="116"/>
      <c r="L154" s="116"/>
      <c r="M154" s="116"/>
      <c r="N154" s="116"/>
      <c r="O154" s="116"/>
      <c r="P154" s="116"/>
      <c r="Q154" s="116"/>
      <c r="R154" s="113"/>
      <c r="S154" s="113"/>
      <c r="T154" s="113"/>
      <c r="U154" s="113"/>
    </row>
    <row r="155" spans="1:21" s="2" customFormat="1">
      <c r="A155" s="131"/>
      <c r="B155" s="131"/>
      <c r="C155" s="131"/>
      <c r="D155" s="23" t="s">
        <v>25</v>
      </c>
      <c r="E155" s="23">
        <v>150</v>
      </c>
      <c r="F155" s="23">
        <v>150</v>
      </c>
      <c r="G155" s="24"/>
      <c r="H155" s="24"/>
      <c r="I155" s="118"/>
      <c r="J155" s="116"/>
      <c r="K155" s="116"/>
      <c r="L155" s="116"/>
      <c r="M155" s="116"/>
      <c r="N155" s="116"/>
      <c r="O155" s="116"/>
      <c r="P155" s="116"/>
      <c r="Q155" s="116"/>
      <c r="R155" s="113"/>
      <c r="S155" s="113"/>
      <c r="T155" s="113"/>
      <c r="U155" s="113"/>
    </row>
    <row r="156" spans="1:21" s="2" customFormat="1">
      <c r="A156" s="23"/>
      <c r="B156" s="23" t="s">
        <v>130</v>
      </c>
      <c r="C156" s="23">
        <v>20</v>
      </c>
      <c r="D156" s="23" t="s">
        <v>130</v>
      </c>
      <c r="E156" s="23">
        <v>20</v>
      </c>
      <c r="F156" s="23">
        <v>20</v>
      </c>
      <c r="G156" s="24">
        <v>60</v>
      </c>
      <c r="H156" s="29">
        <v>1.2</v>
      </c>
      <c r="I156" s="29">
        <v>1.2</v>
      </c>
      <c r="J156" s="23">
        <v>1.7</v>
      </c>
      <c r="K156" s="23">
        <v>0.6</v>
      </c>
      <c r="L156" s="23">
        <v>8.5</v>
      </c>
      <c r="M156" s="26">
        <v>51.8</v>
      </c>
      <c r="N156" s="26">
        <v>5.8</v>
      </c>
      <c r="O156" s="26">
        <v>0.06</v>
      </c>
      <c r="P156" s="26">
        <v>0</v>
      </c>
      <c r="Q156" s="26">
        <v>0.4</v>
      </c>
      <c r="R156" s="32">
        <v>1.4</v>
      </c>
      <c r="S156" s="32">
        <v>2</v>
      </c>
      <c r="T156" s="32"/>
      <c r="U156" s="32"/>
    </row>
    <row r="157" spans="1:21" s="2" customFormat="1">
      <c r="A157" s="23"/>
      <c r="B157" s="23" t="s">
        <v>20</v>
      </c>
      <c r="C157" s="33">
        <v>30</v>
      </c>
      <c r="D157" s="23" t="s">
        <v>20</v>
      </c>
      <c r="E157" s="23">
        <v>30</v>
      </c>
      <c r="F157" s="23">
        <v>30</v>
      </c>
      <c r="G157" s="24">
        <v>42</v>
      </c>
      <c r="H157" s="24">
        <f t="shared" ref="H157" si="25">E157*G157/1000</f>
        <v>1.26</v>
      </c>
      <c r="I157" s="59">
        <v>1.26</v>
      </c>
      <c r="J157" s="23">
        <v>1.85</v>
      </c>
      <c r="K157" s="23">
        <v>0.65</v>
      </c>
      <c r="L157" s="23">
        <v>12.56</v>
      </c>
      <c r="M157" s="26">
        <v>64.33</v>
      </c>
      <c r="N157" s="27">
        <v>0.03</v>
      </c>
      <c r="O157" s="27">
        <v>0</v>
      </c>
      <c r="P157" s="27">
        <v>0</v>
      </c>
      <c r="Q157" s="27">
        <v>0</v>
      </c>
      <c r="R157" s="28">
        <v>6</v>
      </c>
      <c r="S157" s="28">
        <v>19.5</v>
      </c>
      <c r="T157" s="28">
        <v>4.2</v>
      </c>
      <c r="U157" s="28">
        <v>0.27</v>
      </c>
    </row>
    <row r="158" spans="1:21" s="2" customFormat="1">
      <c r="A158" s="23"/>
      <c r="B158" s="83"/>
      <c r="C158" s="56"/>
      <c r="D158" s="83"/>
      <c r="E158" s="23"/>
      <c r="F158" s="23"/>
      <c r="G158" s="84"/>
      <c r="H158" s="58"/>
      <c r="I158" s="85"/>
      <c r="J158" s="56"/>
      <c r="K158" s="56"/>
      <c r="L158" s="56"/>
      <c r="M158" s="56"/>
      <c r="N158" s="37"/>
      <c r="O158" s="37"/>
      <c r="P158" s="37"/>
      <c r="Q158" s="37"/>
      <c r="R158" s="36"/>
      <c r="S158" s="36"/>
      <c r="T158" s="36"/>
      <c r="U158" s="36"/>
    </row>
    <row r="159" spans="1:21" s="2" customFormat="1">
      <c r="A159" s="54"/>
      <c r="B159" s="23" t="s">
        <v>7</v>
      </c>
      <c r="C159" s="23"/>
      <c r="D159" s="23"/>
      <c r="E159" s="23"/>
      <c r="F159" s="23"/>
      <c r="G159" s="24"/>
      <c r="H159" s="24"/>
      <c r="I159" s="35">
        <v>25.77</v>
      </c>
      <c r="J159" s="53">
        <v>12.84</v>
      </c>
      <c r="K159" s="53">
        <v>12.24</v>
      </c>
      <c r="L159" s="53">
        <v>57.16</v>
      </c>
      <c r="M159" s="53">
        <v>381.83</v>
      </c>
      <c r="N159" s="53">
        <v>0.89</v>
      </c>
      <c r="O159" s="53">
        <v>2.68</v>
      </c>
      <c r="P159" s="53">
        <v>39.049999999999997</v>
      </c>
      <c r="Q159" s="53">
        <v>1.18</v>
      </c>
      <c r="R159" s="53">
        <v>379.48</v>
      </c>
      <c r="S159" s="53">
        <v>117.7</v>
      </c>
      <c r="T159" s="53">
        <v>61.45</v>
      </c>
      <c r="U159" s="53">
        <v>3.19</v>
      </c>
    </row>
    <row r="160" spans="1:21" s="2" customFormat="1">
      <c r="A160" s="54"/>
      <c r="B160" s="135" t="s">
        <v>10</v>
      </c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54"/>
      <c r="S160" s="54"/>
      <c r="T160" s="54"/>
      <c r="U160" s="54"/>
    </row>
    <row r="161" spans="1:21" s="2" customForma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</row>
    <row r="162" spans="1:21" s="2" customFormat="1" ht="12.75" customHeight="1">
      <c r="A162" s="23">
        <v>1</v>
      </c>
      <c r="B162" s="23">
        <v>2</v>
      </c>
      <c r="C162" s="23">
        <v>3</v>
      </c>
      <c r="D162" s="23">
        <v>4</v>
      </c>
      <c r="E162" s="23">
        <v>5</v>
      </c>
      <c r="F162" s="23">
        <v>6</v>
      </c>
      <c r="G162" s="23">
        <v>7</v>
      </c>
      <c r="H162" s="23">
        <v>8</v>
      </c>
      <c r="I162" s="23">
        <v>9</v>
      </c>
      <c r="J162" s="37">
        <v>10</v>
      </c>
      <c r="K162" s="37">
        <v>11</v>
      </c>
      <c r="L162" s="37">
        <v>12</v>
      </c>
      <c r="M162" s="37">
        <v>13</v>
      </c>
      <c r="N162" s="37">
        <v>14</v>
      </c>
      <c r="O162" s="37">
        <v>15</v>
      </c>
      <c r="P162" s="37">
        <v>16</v>
      </c>
      <c r="Q162" s="37">
        <v>17</v>
      </c>
      <c r="R162" s="37">
        <v>18</v>
      </c>
      <c r="S162" s="37">
        <v>19</v>
      </c>
      <c r="T162" s="37">
        <v>20</v>
      </c>
      <c r="U162" s="37">
        <v>21</v>
      </c>
    </row>
    <row r="163" spans="1:21" s="2" customFormat="1">
      <c r="A163" s="131">
        <v>204</v>
      </c>
      <c r="B163" s="131" t="s">
        <v>57</v>
      </c>
      <c r="C163" s="131">
        <v>180</v>
      </c>
      <c r="D163" s="23" t="s">
        <v>58</v>
      </c>
      <c r="E163" s="23">
        <v>63</v>
      </c>
      <c r="F163" s="23">
        <v>63</v>
      </c>
      <c r="G163" s="24">
        <v>43</v>
      </c>
      <c r="H163" s="24">
        <f t="shared" ref="H163:H171" si="26">G163*E163/1000</f>
        <v>2.7090000000000001</v>
      </c>
      <c r="I163" s="132">
        <f>H163+H164+H165+H166</f>
        <v>20.541</v>
      </c>
      <c r="J163" s="115">
        <v>9.4499999999999993</v>
      </c>
      <c r="K163" s="115">
        <v>10.61</v>
      </c>
      <c r="L163" s="115">
        <v>43.06</v>
      </c>
      <c r="M163" s="115">
        <v>310.81</v>
      </c>
      <c r="N163" s="115">
        <v>0.09</v>
      </c>
      <c r="O163" s="115">
        <v>0.35</v>
      </c>
      <c r="P163" s="115">
        <v>0</v>
      </c>
      <c r="Q163" s="115">
        <v>0</v>
      </c>
      <c r="R163" s="112">
        <v>153.81</v>
      </c>
      <c r="S163" s="112">
        <v>0</v>
      </c>
      <c r="T163" s="112">
        <v>0</v>
      </c>
      <c r="U163" s="112">
        <v>1.1599999999999999</v>
      </c>
    </row>
    <row r="164" spans="1:21" s="2" customFormat="1">
      <c r="A164" s="131"/>
      <c r="B164" s="131"/>
      <c r="C164" s="131"/>
      <c r="D164" s="23" t="s">
        <v>21</v>
      </c>
      <c r="E164" s="23">
        <v>7.2</v>
      </c>
      <c r="F164" s="23">
        <v>7.2</v>
      </c>
      <c r="G164" s="24">
        <v>500</v>
      </c>
      <c r="H164" s="24">
        <f t="shared" si="26"/>
        <v>3.6</v>
      </c>
      <c r="I164" s="132"/>
      <c r="J164" s="116"/>
      <c r="K164" s="116"/>
      <c r="L164" s="116"/>
      <c r="M164" s="116"/>
      <c r="N164" s="116"/>
      <c r="O164" s="116"/>
      <c r="P164" s="116"/>
      <c r="Q164" s="116"/>
      <c r="R164" s="113"/>
      <c r="S164" s="113"/>
      <c r="T164" s="113"/>
      <c r="U164" s="113"/>
    </row>
    <row r="165" spans="1:21" s="2" customFormat="1">
      <c r="A165" s="131"/>
      <c r="B165" s="131"/>
      <c r="C165" s="131"/>
      <c r="D165" s="23" t="s">
        <v>65</v>
      </c>
      <c r="E165" s="23">
        <v>31.6</v>
      </c>
      <c r="F165" s="23">
        <v>28.8</v>
      </c>
      <c r="G165" s="24">
        <v>450</v>
      </c>
      <c r="H165" s="24">
        <f t="shared" si="26"/>
        <v>14.22</v>
      </c>
      <c r="I165" s="132"/>
      <c r="J165" s="116"/>
      <c r="K165" s="116"/>
      <c r="L165" s="116"/>
      <c r="M165" s="116"/>
      <c r="N165" s="116"/>
      <c r="O165" s="116"/>
      <c r="P165" s="116"/>
      <c r="Q165" s="116"/>
      <c r="R165" s="113"/>
      <c r="S165" s="113"/>
      <c r="T165" s="113"/>
      <c r="U165" s="113"/>
    </row>
    <row r="166" spans="1:21" s="2" customFormat="1" ht="12.75" customHeight="1">
      <c r="A166" s="131"/>
      <c r="B166" s="131"/>
      <c r="C166" s="131"/>
      <c r="D166" s="23" t="s">
        <v>67</v>
      </c>
      <c r="E166" s="23">
        <v>1</v>
      </c>
      <c r="F166" s="23">
        <v>1</v>
      </c>
      <c r="G166" s="24">
        <v>12</v>
      </c>
      <c r="H166" s="24">
        <f t="shared" si="26"/>
        <v>1.2E-2</v>
      </c>
      <c r="I166" s="132"/>
      <c r="J166" s="116"/>
      <c r="K166" s="116"/>
      <c r="L166" s="116"/>
      <c r="M166" s="116"/>
      <c r="N166" s="116"/>
      <c r="O166" s="116"/>
      <c r="P166" s="116"/>
      <c r="Q166" s="116"/>
      <c r="R166" s="113"/>
      <c r="S166" s="113"/>
      <c r="T166" s="113"/>
      <c r="U166" s="113"/>
    </row>
    <row r="167" spans="1:21" s="2" customFormat="1" ht="12.75" customHeight="1">
      <c r="A167" s="131">
        <v>382</v>
      </c>
      <c r="B167" s="131" t="s">
        <v>109</v>
      </c>
      <c r="C167" s="131" t="s">
        <v>129</v>
      </c>
      <c r="D167" s="23" t="s">
        <v>110</v>
      </c>
      <c r="E167" s="23">
        <v>4</v>
      </c>
      <c r="F167" s="23">
        <v>4</v>
      </c>
      <c r="G167" s="24">
        <v>320</v>
      </c>
      <c r="H167" s="24">
        <f t="shared" si="26"/>
        <v>1.28</v>
      </c>
      <c r="I167" s="132">
        <f>H167+H168+H170</f>
        <v>7.6400000000000006</v>
      </c>
      <c r="J167" s="115">
        <v>4.08</v>
      </c>
      <c r="K167" s="115">
        <v>3.54</v>
      </c>
      <c r="L167" s="115">
        <v>17.579999999999998</v>
      </c>
      <c r="M167" s="127">
        <v>118.6</v>
      </c>
      <c r="N167" s="127">
        <v>0</v>
      </c>
      <c r="O167" s="127">
        <v>1.59</v>
      </c>
      <c r="P167" s="127">
        <v>0</v>
      </c>
      <c r="Q167" s="112">
        <v>0</v>
      </c>
      <c r="R167" s="112">
        <v>152.22</v>
      </c>
      <c r="S167" s="112">
        <v>0</v>
      </c>
      <c r="T167" s="112">
        <v>21.34</v>
      </c>
      <c r="U167" s="121">
        <v>0.48</v>
      </c>
    </row>
    <row r="168" spans="1:21" s="2" customFormat="1" ht="12.75" customHeight="1">
      <c r="A168" s="131"/>
      <c r="B168" s="131"/>
      <c r="C168" s="131"/>
      <c r="D168" s="23" t="s">
        <v>27</v>
      </c>
      <c r="E168" s="23">
        <v>100</v>
      </c>
      <c r="F168" s="23">
        <v>100</v>
      </c>
      <c r="G168" s="24">
        <v>53</v>
      </c>
      <c r="H168" s="24">
        <f t="shared" si="26"/>
        <v>5.3</v>
      </c>
      <c r="I168" s="132"/>
      <c r="J168" s="116"/>
      <c r="K168" s="116"/>
      <c r="L168" s="116"/>
      <c r="M168" s="128"/>
      <c r="N168" s="128"/>
      <c r="O168" s="128"/>
      <c r="P168" s="128"/>
      <c r="Q168" s="113"/>
      <c r="R168" s="113"/>
      <c r="S168" s="113"/>
      <c r="T168" s="113"/>
      <c r="U168" s="122"/>
    </row>
    <row r="169" spans="1:21" s="2" customFormat="1" ht="12.75" customHeight="1">
      <c r="A169" s="131"/>
      <c r="B169" s="131"/>
      <c r="C169" s="131"/>
      <c r="D169" s="23" t="s">
        <v>25</v>
      </c>
      <c r="E169" s="23">
        <v>110</v>
      </c>
      <c r="F169" s="23">
        <v>110</v>
      </c>
      <c r="G169" s="24"/>
      <c r="H169" s="24"/>
      <c r="I169" s="132"/>
      <c r="J169" s="116"/>
      <c r="K169" s="116"/>
      <c r="L169" s="116"/>
      <c r="M169" s="128"/>
      <c r="N169" s="128"/>
      <c r="O169" s="128"/>
      <c r="P169" s="128"/>
      <c r="Q169" s="113"/>
      <c r="R169" s="113"/>
      <c r="S169" s="113"/>
      <c r="T169" s="113"/>
      <c r="U169" s="122"/>
    </row>
    <row r="170" spans="1:21" s="2" customFormat="1">
      <c r="A170" s="131"/>
      <c r="B170" s="131"/>
      <c r="C170" s="131"/>
      <c r="D170" s="23" t="s">
        <v>24</v>
      </c>
      <c r="E170" s="23">
        <v>20</v>
      </c>
      <c r="F170" s="23">
        <v>20</v>
      </c>
      <c r="G170" s="61">
        <v>53</v>
      </c>
      <c r="H170" s="24">
        <f t="shared" si="26"/>
        <v>1.06</v>
      </c>
      <c r="I170" s="132"/>
      <c r="J170" s="117"/>
      <c r="K170" s="117"/>
      <c r="L170" s="117"/>
      <c r="M170" s="129"/>
      <c r="N170" s="129"/>
      <c r="O170" s="129"/>
      <c r="P170" s="129"/>
      <c r="Q170" s="114"/>
      <c r="R170" s="114"/>
      <c r="S170" s="114"/>
      <c r="T170" s="114"/>
      <c r="U170" s="123"/>
    </row>
    <row r="171" spans="1:21" s="2" customFormat="1">
      <c r="A171" s="23"/>
      <c r="B171" s="23" t="s">
        <v>130</v>
      </c>
      <c r="C171" s="23">
        <v>20</v>
      </c>
      <c r="D171" s="23" t="s">
        <v>130</v>
      </c>
      <c r="E171" s="23">
        <v>20</v>
      </c>
      <c r="F171" s="23">
        <v>20</v>
      </c>
      <c r="G171" s="24">
        <v>60</v>
      </c>
      <c r="H171" s="24">
        <f t="shared" si="26"/>
        <v>1.2</v>
      </c>
      <c r="I171" s="59">
        <v>1.2</v>
      </c>
      <c r="J171" s="23">
        <v>1.7</v>
      </c>
      <c r="K171" s="23">
        <v>0.6</v>
      </c>
      <c r="L171" s="23">
        <v>8.5</v>
      </c>
      <c r="M171" s="26">
        <v>51.8</v>
      </c>
      <c r="N171" s="26">
        <v>5.8</v>
      </c>
      <c r="O171" s="26">
        <v>0.06</v>
      </c>
      <c r="P171" s="26">
        <v>0</v>
      </c>
      <c r="Q171" s="26">
        <v>0.4</v>
      </c>
      <c r="R171" s="32">
        <v>1.4</v>
      </c>
      <c r="S171" s="43">
        <v>2</v>
      </c>
      <c r="T171" s="43"/>
      <c r="U171" s="77"/>
    </row>
    <row r="172" spans="1:21" s="2" customFormat="1">
      <c r="A172" s="23"/>
      <c r="B172" s="23" t="s">
        <v>20</v>
      </c>
      <c r="C172" s="33">
        <v>30</v>
      </c>
      <c r="D172" s="23" t="s">
        <v>20</v>
      </c>
      <c r="E172" s="23">
        <v>30</v>
      </c>
      <c r="F172" s="23">
        <v>30</v>
      </c>
      <c r="G172" s="24">
        <v>42</v>
      </c>
      <c r="H172" s="24">
        <f t="shared" ref="H172" si="27">E172*G172/1000</f>
        <v>1.26</v>
      </c>
      <c r="I172" s="59">
        <v>1.26</v>
      </c>
      <c r="J172" s="23">
        <v>1.85</v>
      </c>
      <c r="K172" s="23">
        <v>0.65</v>
      </c>
      <c r="L172" s="23">
        <v>12.56</v>
      </c>
      <c r="M172" s="26">
        <v>64.33</v>
      </c>
      <c r="N172" s="27">
        <v>0.03</v>
      </c>
      <c r="O172" s="27">
        <v>0</v>
      </c>
      <c r="P172" s="27">
        <v>0</v>
      </c>
      <c r="Q172" s="27">
        <v>0</v>
      </c>
      <c r="R172" s="28">
        <v>6</v>
      </c>
      <c r="S172" s="28">
        <v>19.5</v>
      </c>
      <c r="T172" s="28">
        <v>4.2</v>
      </c>
      <c r="U172" s="28">
        <v>0.27</v>
      </c>
    </row>
    <row r="173" spans="1:21" s="2" customFormat="1">
      <c r="A173" s="23">
        <v>14</v>
      </c>
      <c r="B173" s="23" t="s">
        <v>21</v>
      </c>
      <c r="C173" s="23">
        <v>10</v>
      </c>
      <c r="D173" s="23" t="s">
        <v>21</v>
      </c>
      <c r="E173" s="23">
        <v>10</v>
      </c>
      <c r="F173" s="23">
        <v>10</v>
      </c>
      <c r="G173" s="24">
        <v>500</v>
      </c>
      <c r="H173" s="24">
        <f t="shared" ref="H173" si="28">G173*E173/1000</f>
        <v>5</v>
      </c>
      <c r="I173" s="25">
        <v>5</v>
      </c>
      <c r="J173" s="23">
        <v>0.08</v>
      </c>
      <c r="K173" s="23">
        <v>7.25</v>
      </c>
      <c r="L173" s="23">
        <v>0.13</v>
      </c>
      <c r="M173" s="26">
        <v>66</v>
      </c>
      <c r="N173" s="27">
        <v>0</v>
      </c>
      <c r="O173" s="27">
        <v>0</v>
      </c>
      <c r="P173" s="27">
        <v>40</v>
      </c>
      <c r="Q173" s="27">
        <v>0</v>
      </c>
      <c r="R173" s="28">
        <v>2.4</v>
      </c>
      <c r="S173" s="28">
        <v>3</v>
      </c>
      <c r="T173" s="28">
        <v>0</v>
      </c>
      <c r="U173" s="28">
        <v>0.02</v>
      </c>
    </row>
    <row r="174" spans="1:21" s="2" customFormat="1">
      <c r="A174" s="23">
        <v>338</v>
      </c>
      <c r="B174" s="23" t="s">
        <v>114</v>
      </c>
      <c r="C174" s="23" t="s">
        <v>115</v>
      </c>
      <c r="D174" s="23" t="s">
        <v>114</v>
      </c>
      <c r="E174" s="23" t="s">
        <v>115</v>
      </c>
      <c r="F174" s="23" t="s">
        <v>115</v>
      </c>
      <c r="G174" s="24">
        <v>20</v>
      </c>
      <c r="H174" s="24">
        <v>20</v>
      </c>
      <c r="I174" s="25">
        <v>20</v>
      </c>
      <c r="J174" s="23">
        <v>0.6</v>
      </c>
      <c r="K174" s="23">
        <v>0.6</v>
      </c>
      <c r="L174" s="23">
        <v>14.7</v>
      </c>
      <c r="M174" s="26">
        <v>70.3</v>
      </c>
      <c r="N174" s="27">
        <v>0</v>
      </c>
      <c r="O174" s="27">
        <v>15</v>
      </c>
      <c r="P174" s="27">
        <v>0</v>
      </c>
      <c r="Q174" s="27">
        <v>0</v>
      </c>
      <c r="R174" s="28">
        <v>24</v>
      </c>
      <c r="S174" s="28">
        <v>0</v>
      </c>
      <c r="T174" s="28">
        <v>13.5</v>
      </c>
      <c r="U174" s="28">
        <v>3.3</v>
      </c>
    </row>
    <row r="175" spans="1:21" s="2" customFormat="1">
      <c r="A175" s="23"/>
      <c r="B175" s="50" t="s">
        <v>11</v>
      </c>
      <c r="C175" s="23"/>
      <c r="D175" s="23"/>
      <c r="E175" s="23"/>
      <c r="F175" s="23"/>
      <c r="G175" s="24"/>
      <c r="H175" s="24"/>
      <c r="I175" s="35">
        <v>55.64</v>
      </c>
      <c r="J175" s="53">
        <f t="shared" ref="J175:U175" si="29">J163+J167+J172+J173+J174</f>
        <v>16.059999999999999</v>
      </c>
      <c r="K175" s="53">
        <f t="shared" si="29"/>
        <v>22.65</v>
      </c>
      <c r="L175" s="53">
        <f t="shared" si="29"/>
        <v>88.03</v>
      </c>
      <c r="M175" s="53">
        <f t="shared" si="29"/>
        <v>630.04</v>
      </c>
      <c r="N175" s="53">
        <f t="shared" si="29"/>
        <v>0.12</v>
      </c>
      <c r="O175" s="53">
        <f t="shared" si="29"/>
        <v>16.940000000000001</v>
      </c>
      <c r="P175" s="53">
        <f t="shared" si="29"/>
        <v>40</v>
      </c>
      <c r="Q175" s="53">
        <f t="shared" si="29"/>
        <v>0</v>
      </c>
      <c r="R175" s="53">
        <f t="shared" si="29"/>
        <v>338.42999999999995</v>
      </c>
      <c r="S175" s="53">
        <f t="shared" si="29"/>
        <v>22.5</v>
      </c>
      <c r="T175" s="53">
        <f t="shared" si="29"/>
        <v>39.04</v>
      </c>
      <c r="U175" s="53">
        <f t="shared" si="29"/>
        <v>5.2299999999999995</v>
      </c>
    </row>
    <row r="176" spans="1:21" s="2" customFormat="1">
      <c r="A176" s="80"/>
      <c r="B176" s="135" t="s">
        <v>12</v>
      </c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86"/>
      <c r="S176" s="86"/>
      <c r="T176" s="86"/>
      <c r="U176" s="86"/>
    </row>
    <row r="177" spans="1:21" s="2" customFormat="1">
      <c r="A177" s="80"/>
      <c r="B177" s="80"/>
      <c r="C177" s="80"/>
      <c r="D177" s="80"/>
      <c r="E177" s="80"/>
      <c r="F177" s="80"/>
      <c r="G177" s="87"/>
      <c r="H177" s="87"/>
      <c r="I177" s="88"/>
      <c r="J177" s="86"/>
      <c r="K177" s="86"/>
      <c r="L177" s="86"/>
      <c r="M177" s="86"/>
      <c r="N177" s="86"/>
      <c r="O177" s="86"/>
      <c r="P177" s="86"/>
      <c r="Q177" s="86"/>
      <c r="R177" s="82"/>
      <c r="S177" s="82"/>
      <c r="T177" s="82"/>
      <c r="U177" s="82"/>
    </row>
    <row r="178" spans="1:21" s="2" customFormat="1">
      <c r="A178" s="23">
        <v>1</v>
      </c>
      <c r="B178" s="23">
        <v>2</v>
      </c>
      <c r="C178" s="23">
        <v>3</v>
      </c>
      <c r="D178" s="23">
        <v>4</v>
      </c>
      <c r="E178" s="23">
        <v>5</v>
      </c>
      <c r="F178" s="23">
        <v>6</v>
      </c>
      <c r="G178" s="23">
        <v>7</v>
      </c>
      <c r="H178" s="23">
        <v>8</v>
      </c>
      <c r="I178" s="23">
        <v>9</v>
      </c>
      <c r="J178" s="37">
        <v>10</v>
      </c>
      <c r="K178" s="37">
        <v>11</v>
      </c>
      <c r="L178" s="37">
        <v>12</v>
      </c>
      <c r="M178" s="37">
        <v>13</v>
      </c>
      <c r="N178" s="37">
        <v>14</v>
      </c>
      <c r="O178" s="37">
        <v>15</v>
      </c>
      <c r="P178" s="37">
        <v>16</v>
      </c>
      <c r="Q178" s="37">
        <v>17</v>
      </c>
      <c r="R178" s="37">
        <v>18</v>
      </c>
      <c r="S178" s="37">
        <v>19</v>
      </c>
      <c r="T178" s="37">
        <v>20</v>
      </c>
      <c r="U178" s="37">
        <v>21</v>
      </c>
    </row>
    <row r="179" spans="1:21" s="2" customFormat="1">
      <c r="A179" s="115">
        <v>71</v>
      </c>
      <c r="B179" s="115" t="s">
        <v>103</v>
      </c>
      <c r="C179" s="115">
        <v>60</v>
      </c>
      <c r="D179" s="115" t="s">
        <v>125</v>
      </c>
      <c r="E179" s="115">
        <v>63.1</v>
      </c>
      <c r="F179" s="115">
        <v>60</v>
      </c>
      <c r="G179" s="118">
        <v>120</v>
      </c>
      <c r="H179" s="118">
        <f>E179*G179/1000</f>
        <v>7.5720000000000001</v>
      </c>
      <c r="I179" s="118">
        <v>7.57</v>
      </c>
      <c r="J179" s="115">
        <v>0.6</v>
      </c>
      <c r="K179" s="115">
        <v>0.06</v>
      </c>
      <c r="L179" s="115">
        <v>0.72</v>
      </c>
      <c r="M179" s="115">
        <v>7.2</v>
      </c>
      <c r="N179" s="115">
        <v>0.03</v>
      </c>
      <c r="O179" s="115">
        <v>2.94</v>
      </c>
      <c r="P179" s="115">
        <v>0</v>
      </c>
      <c r="Q179" s="115">
        <v>0</v>
      </c>
      <c r="R179" s="121">
        <v>10.199999999999999</v>
      </c>
      <c r="S179" s="121">
        <v>8.4</v>
      </c>
      <c r="T179" s="121">
        <v>18</v>
      </c>
      <c r="U179" s="121">
        <v>0.3</v>
      </c>
    </row>
    <row r="180" spans="1:21" s="2" customFormat="1" ht="12.75" customHeight="1">
      <c r="A180" s="116"/>
      <c r="B180" s="116"/>
      <c r="C180" s="116"/>
      <c r="D180" s="116"/>
      <c r="E180" s="116"/>
      <c r="F180" s="116"/>
      <c r="G180" s="119"/>
      <c r="H180" s="119"/>
      <c r="I180" s="119"/>
      <c r="J180" s="116"/>
      <c r="K180" s="116"/>
      <c r="L180" s="116"/>
      <c r="M180" s="116"/>
      <c r="N180" s="116"/>
      <c r="O180" s="116"/>
      <c r="P180" s="116"/>
      <c r="Q180" s="116"/>
      <c r="R180" s="122"/>
      <c r="S180" s="122"/>
      <c r="T180" s="122"/>
      <c r="U180" s="122"/>
    </row>
    <row r="181" spans="1:21" s="2" customFormat="1">
      <c r="A181" s="117"/>
      <c r="B181" s="117"/>
      <c r="C181" s="117"/>
      <c r="D181" s="117"/>
      <c r="E181" s="117"/>
      <c r="F181" s="117"/>
      <c r="G181" s="120"/>
      <c r="H181" s="120"/>
      <c r="I181" s="120"/>
      <c r="J181" s="117"/>
      <c r="K181" s="117"/>
      <c r="L181" s="117"/>
      <c r="M181" s="117"/>
      <c r="N181" s="117"/>
      <c r="O181" s="117"/>
      <c r="P181" s="117"/>
      <c r="Q181" s="117"/>
      <c r="R181" s="123"/>
      <c r="S181" s="123"/>
      <c r="T181" s="123"/>
      <c r="U181" s="123"/>
    </row>
    <row r="182" spans="1:21" s="2" customFormat="1">
      <c r="A182" s="131">
        <v>268</v>
      </c>
      <c r="B182" s="136" t="s">
        <v>76</v>
      </c>
      <c r="C182" s="131">
        <v>90</v>
      </c>
      <c r="D182" s="23" t="s">
        <v>29</v>
      </c>
      <c r="E182" s="23">
        <v>90</v>
      </c>
      <c r="F182" s="23">
        <v>66.599999999999994</v>
      </c>
      <c r="G182" s="24">
        <v>385</v>
      </c>
      <c r="H182" s="24">
        <f t="shared" ref="H182:H188" si="30">G182*E182/1000</f>
        <v>34.65</v>
      </c>
      <c r="I182" s="132">
        <f>H182+H183+H185+H186+H187+H188</f>
        <v>40.98</v>
      </c>
      <c r="J182" s="115">
        <v>13.21</v>
      </c>
      <c r="K182" s="115">
        <v>19.36</v>
      </c>
      <c r="L182" s="115">
        <v>11.46</v>
      </c>
      <c r="M182" s="115">
        <v>275.2</v>
      </c>
      <c r="N182" s="115">
        <v>0</v>
      </c>
      <c r="O182" s="115">
        <v>0.28000000000000003</v>
      </c>
      <c r="P182" s="115">
        <v>0</v>
      </c>
      <c r="Q182" s="115">
        <v>0</v>
      </c>
      <c r="R182" s="112">
        <v>34.520000000000003</v>
      </c>
      <c r="S182" s="112">
        <v>0</v>
      </c>
      <c r="T182" s="112">
        <v>44.63</v>
      </c>
      <c r="U182" s="112">
        <v>2.2400000000000002</v>
      </c>
    </row>
    <row r="183" spans="1:21" s="2" customFormat="1">
      <c r="A183" s="131"/>
      <c r="B183" s="136"/>
      <c r="C183" s="131"/>
      <c r="D183" s="23" t="s">
        <v>20</v>
      </c>
      <c r="E183" s="23">
        <v>16.2</v>
      </c>
      <c r="F183" s="23">
        <v>16.2</v>
      </c>
      <c r="G183" s="24">
        <v>30</v>
      </c>
      <c r="H183" s="24">
        <f t="shared" si="30"/>
        <v>0.48599999999999999</v>
      </c>
      <c r="I183" s="132"/>
      <c r="J183" s="116"/>
      <c r="K183" s="116"/>
      <c r="L183" s="116"/>
      <c r="M183" s="116"/>
      <c r="N183" s="116"/>
      <c r="O183" s="116"/>
      <c r="P183" s="116"/>
      <c r="Q183" s="116"/>
      <c r="R183" s="113"/>
      <c r="S183" s="113"/>
      <c r="T183" s="113"/>
      <c r="U183" s="113"/>
    </row>
    <row r="184" spans="1:21" s="2" customFormat="1">
      <c r="A184" s="131"/>
      <c r="B184" s="136"/>
      <c r="C184" s="131"/>
      <c r="D184" s="23" t="s">
        <v>69</v>
      </c>
      <c r="E184" s="23">
        <v>21.6</v>
      </c>
      <c r="F184" s="23">
        <v>21.6</v>
      </c>
      <c r="G184" s="24"/>
      <c r="H184" s="24">
        <f t="shared" si="30"/>
        <v>0</v>
      </c>
      <c r="I184" s="132"/>
      <c r="J184" s="116"/>
      <c r="K184" s="116"/>
      <c r="L184" s="116"/>
      <c r="M184" s="116"/>
      <c r="N184" s="116"/>
      <c r="O184" s="116"/>
      <c r="P184" s="116"/>
      <c r="Q184" s="116"/>
      <c r="R184" s="113"/>
      <c r="S184" s="113"/>
      <c r="T184" s="113"/>
      <c r="U184" s="113"/>
    </row>
    <row r="185" spans="1:21" s="2" customFormat="1">
      <c r="A185" s="131"/>
      <c r="B185" s="136"/>
      <c r="C185" s="131"/>
      <c r="D185" s="23" t="s">
        <v>75</v>
      </c>
      <c r="E185" s="23">
        <v>9</v>
      </c>
      <c r="F185" s="23">
        <v>9</v>
      </c>
      <c r="G185" s="24">
        <v>70</v>
      </c>
      <c r="H185" s="24">
        <f t="shared" si="30"/>
        <v>0.63</v>
      </c>
      <c r="I185" s="132"/>
      <c r="J185" s="116"/>
      <c r="K185" s="116"/>
      <c r="L185" s="116"/>
      <c r="M185" s="116"/>
      <c r="N185" s="116"/>
      <c r="O185" s="116"/>
      <c r="P185" s="116"/>
      <c r="Q185" s="116"/>
      <c r="R185" s="113"/>
      <c r="S185" s="113"/>
      <c r="T185" s="113"/>
      <c r="U185" s="113"/>
    </row>
    <row r="186" spans="1:21" s="2" customFormat="1">
      <c r="A186" s="131"/>
      <c r="B186" s="136"/>
      <c r="C186" s="131"/>
      <c r="D186" s="23" t="s">
        <v>30</v>
      </c>
      <c r="E186" s="23">
        <v>5.4</v>
      </c>
      <c r="F186" s="23">
        <v>5.4</v>
      </c>
      <c r="G186" s="24">
        <v>130</v>
      </c>
      <c r="H186" s="24">
        <f t="shared" si="30"/>
        <v>0.70199999999999996</v>
      </c>
      <c r="I186" s="132"/>
      <c r="J186" s="116"/>
      <c r="K186" s="116"/>
      <c r="L186" s="116"/>
      <c r="M186" s="116"/>
      <c r="N186" s="116"/>
      <c r="O186" s="116"/>
      <c r="P186" s="116"/>
      <c r="Q186" s="116"/>
      <c r="R186" s="113"/>
      <c r="S186" s="113"/>
      <c r="T186" s="113"/>
      <c r="U186" s="113"/>
    </row>
    <row r="187" spans="1:21" s="2" customFormat="1" ht="12.75" customHeight="1">
      <c r="A187" s="131"/>
      <c r="B187" s="136"/>
      <c r="C187" s="131"/>
      <c r="D187" s="23" t="s">
        <v>67</v>
      </c>
      <c r="E187" s="23">
        <v>1</v>
      </c>
      <c r="F187" s="23">
        <v>1</v>
      </c>
      <c r="G187" s="24">
        <v>12</v>
      </c>
      <c r="H187" s="24">
        <f t="shared" si="30"/>
        <v>1.2E-2</v>
      </c>
      <c r="I187" s="132"/>
      <c r="J187" s="116"/>
      <c r="K187" s="116"/>
      <c r="L187" s="116"/>
      <c r="M187" s="116"/>
      <c r="N187" s="116"/>
      <c r="O187" s="116"/>
      <c r="P187" s="116"/>
      <c r="Q187" s="116"/>
      <c r="R187" s="113"/>
      <c r="S187" s="113"/>
      <c r="T187" s="113"/>
      <c r="U187" s="113"/>
    </row>
    <row r="188" spans="1:21" s="2" customFormat="1">
      <c r="A188" s="131"/>
      <c r="B188" s="136"/>
      <c r="C188" s="131"/>
      <c r="D188" s="23" t="s">
        <v>21</v>
      </c>
      <c r="E188" s="23">
        <v>9</v>
      </c>
      <c r="F188" s="23">
        <v>9</v>
      </c>
      <c r="G188" s="24">
        <v>500</v>
      </c>
      <c r="H188" s="24">
        <f t="shared" si="30"/>
        <v>4.5</v>
      </c>
      <c r="I188" s="132"/>
      <c r="J188" s="117"/>
      <c r="K188" s="117"/>
      <c r="L188" s="117"/>
      <c r="M188" s="117"/>
      <c r="N188" s="117"/>
      <c r="O188" s="117"/>
      <c r="P188" s="117"/>
      <c r="Q188" s="117"/>
      <c r="R188" s="114"/>
      <c r="S188" s="114"/>
      <c r="T188" s="114"/>
      <c r="U188" s="114"/>
    </row>
    <row r="189" spans="1:21" s="2" customFormat="1">
      <c r="A189" s="115">
        <v>171</v>
      </c>
      <c r="B189" s="115" t="s">
        <v>81</v>
      </c>
      <c r="C189" s="115" t="s">
        <v>128</v>
      </c>
      <c r="D189" s="23" t="s">
        <v>62</v>
      </c>
      <c r="E189" s="23">
        <v>60</v>
      </c>
      <c r="F189" s="23">
        <v>60</v>
      </c>
      <c r="G189" s="24">
        <v>65</v>
      </c>
      <c r="H189" s="24">
        <f t="shared" ref="H189:H191" si="31">E189*G189/1000</f>
        <v>3.9</v>
      </c>
      <c r="I189" s="118">
        <f>H189+H190+H191</f>
        <v>8.9120000000000008</v>
      </c>
      <c r="J189" s="115">
        <v>6.8</v>
      </c>
      <c r="K189" s="115">
        <v>9</v>
      </c>
      <c r="L189" s="115">
        <v>42.6</v>
      </c>
      <c r="M189" s="115">
        <v>279</v>
      </c>
      <c r="N189" s="115">
        <v>0.12</v>
      </c>
      <c r="O189" s="115">
        <v>0</v>
      </c>
      <c r="P189" s="115">
        <v>0.03</v>
      </c>
      <c r="Q189" s="115">
        <v>2.8</v>
      </c>
      <c r="R189" s="112">
        <v>12.4</v>
      </c>
      <c r="S189" s="112">
        <v>214.5</v>
      </c>
      <c r="T189" s="112">
        <v>71.400000000000006</v>
      </c>
      <c r="U189" s="112">
        <v>1.5</v>
      </c>
    </row>
    <row r="190" spans="1:21" s="2" customFormat="1">
      <c r="A190" s="116"/>
      <c r="B190" s="116"/>
      <c r="C190" s="116"/>
      <c r="D190" s="23" t="s">
        <v>21</v>
      </c>
      <c r="E190" s="23">
        <v>10</v>
      </c>
      <c r="F190" s="23">
        <v>10</v>
      </c>
      <c r="G190" s="24">
        <v>500</v>
      </c>
      <c r="H190" s="24">
        <f t="shared" si="31"/>
        <v>5</v>
      </c>
      <c r="I190" s="119"/>
      <c r="J190" s="116"/>
      <c r="K190" s="116"/>
      <c r="L190" s="116"/>
      <c r="M190" s="116"/>
      <c r="N190" s="116"/>
      <c r="O190" s="116"/>
      <c r="P190" s="116"/>
      <c r="Q190" s="116"/>
      <c r="R190" s="113"/>
      <c r="S190" s="113"/>
      <c r="T190" s="113"/>
      <c r="U190" s="113"/>
    </row>
    <row r="191" spans="1:21" s="2" customFormat="1">
      <c r="A191" s="117"/>
      <c r="B191" s="117"/>
      <c r="C191" s="117"/>
      <c r="D191" s="23" t="s">
        <v>67</v>
      </c>
      <c r="E191" s="23">
        <v>1</v>
      </c>
      <c r="F191" s="23">
        <v>1</v>
      </c>
      <c r="G191" s="24">
        <v>12</v>
      </c>
      <c r="H191" s="24">
        <f t="shared" si="31"/>
        <v>1.2E-2</v>
      </c>
      <c r="I191" s="120"/>
      <c r="J191" s="117"/>
      <c r="K191" s="117"/>
      <c r="L191" s="117"/>
      <c r="M191" s="117"/>
      <c r="N191" s="117"/>
      <c r="O191" s="117"/>
      <c r="P191" s="117"/>
      <c r="Q191" s="117"/>
      <c r="R191" s="114"/>
      <c r="S191" s="114"/>
      <c r="T191" s="114"/>
      <c r="U191" s="114"/>
    </row>
    <row r="192" spans="1:21" s="2" customFormat="1">
      <c r="A192" s="131">
        <v>376</v>
      </c>
      <c r="B192" s="131" t="s">
        <v>19</v>
      </c>
      <c r="C192" s="131" t="s">
        <v>70</v>
      </c>
      <c r="D192" s="23" t="s">
        <v>71</v>
      </c>
      <c r="E192" s="23">
        <v>0.5</v>
      </c>
      <c r="F192" s="23">
        <v>0.5</v>
      </c>
      <c r="G192" s="24">
        <v>570</v>
      </c>
      <c r="H192" s="24">
        <f t="shared" ref="H192:H193" si="32">G192*E192/1000</f>
        <v>0.28499999999999998</v>
      </c>
      <c r="I192" s="132">
        <f>H192+H193</f>
        <v>1.08</v>
      </c>
      <c r="J192" s="115">
        <v>0.2</v>
      </c>
      <c r="K192" s="115">
        <v>0</v>
      </c>
      <c r="L192" s="115">
        <v>13.4</v>
      </c>
      <c r="M192" s="115">
        <v>52</v>
      </c>
      <c r="N192" s="115">
        <v>0</v>
      </c>
      <c r="O192" s="115">
        <v>0.06</v>
      </c>
      <c r="P192" s="115">
        <v>0</v>
      </c>
      <c r="Q192" s="115">
        <v>0</v>
      </c>
      <c r="R192" s="112">
        <v>2.98</v>
      </c>
      <c r="S192" s="112">
        <v>4.5</v>
      </c>
      <c r="T192" s="112">
        <v>2.4</v>
      </c>
      <c r="U192" s="112">
        <v>0.5</v>
      </c>
    </row>
    <row r="193" spans="1:21" s="2" customFormat="1">
      <c r="A193" s="131"/>
      <c r="B193" s="131"/>
      <c r="C193" s="131"/>
      <c r="D193" s="23" t="s">
        <v>24</v>
      </c>
      <c r="E193" s="23">
        <v>15</v>
      </c>
      <c r="F193" s="23">
        <v>15</v>
      </c>
      <c r="G193" s="24">
        <v>53</v>
      </c>
      <c r="H193" s="24">
        <f t="shared" si="32"/>
        <v>0.79500000000000004</v>
      </c>
      <c r="I193" s="132"/>
      <c r="J193" s="116"/>
      <c r="K193" s="116"/>
      <c r="L193" s="116"/>
      <c r="M193" s="116"/>
      <c r="N193" s="116"/>
      <c r="O193" s="116"/>
      <c r="P193" s="116"/>
      <c r="Q193" s="116"/>
      <c r="R193" s="113"/>
      <c r="S193" s="113"/>
      <c r="T193" s="113"/>
      <c r="U193" s="113"/>
    </row>
    <row r="194" spans="1:21" s="2" customFormat="1">
      <c r="A194" s="131"/>
      <c r="B194" s="131"/>
      <c r="C194" s="131"/>
      <c r="D194" s="23" t="s">
        <v>25</v>
      </c>
      <c r="E194" s="23">
        <v>150</v>
      </c>
      <c r="F194" s="23">
        <v>150</v>
      </c>
      <c r="G194" s="24"/>
      <c r="H194" s="24"/>
      <c r="I194" s="118"/>
      <c r="J194" s="116"/>
      <c r="K194" s="116"/>
      <c r="L194" s="116"/>
      <c r="M194" s="116"/>
      <c r="N194" s="116"/>
      <c r="O194" s="116"/>
      <c r="P194" s="116"/>
      <c r="Q194" s="116"/>
      <c r="R194" s="113"/>
      <c r="S194" s="113"/>
      <c r="T194" s="113"/>
      <c r="U194" s="113"/>
    </row>
    <row r="195" spans="1:21" s="2" customFormat="1">
      <c r="A195" s="23"/>
      <c r="B195" s="23" t="s">
        <v>130</v>
      </c>
      <c r="C195" s="23">
        <v>20</v>
      </c>
      <c r="D195" s="23" t="s">
        <v>130</v>
      </c>
      <c r="E195" s="23">
        <v>20</v>
      </c>
      <c r="F195" s="23">
        <v>20</v>
      </c>
      <c r="G195" s="24">
        <v>60</v>
      </c>
      <c r="H195" s="29">
        <v>1.2</v>
      </c>
      <c r="I195" s="29">
        <v>1.2</v>
      </c>
      <c r="J195" s="23">
        <v>1.7</v>
      </c>
      <c r="K195" s="23">
        <v>0.6</v>
      </c>
      <c r="L195" s="23">
        <v>8.5</v>
      </c>
      <c r="M195" s="26">
        <v>51.8</v>
      </c>
      <c r="N195" s="26">
        <v>5.8</v>
      </c>
      <c r="O195" s="26">
        <v>0.06</v>
      </c>
      <c r="P195" s="26">
        <v>0</v>
      </c>
      <c r="Q195" s="26">
        <v>0.4</v>
      </c>
      <c r="R195" s="32">
        <v>1.4</v>
      </c>
      <c r="S195" s="32">
        <v>2</v>
      </c>
      <c r="T195" s="32"/>
      <c r="U195" s="32"/>
    </row>
    <row r="196" spans="1:21" s="2" customFormat="1">
      <c r="A196" s="23"/>
      <c r="B196" s="23" t="s">
        <v>20</v>
      </c>
      <c r="C196" s="33">
        <v>30</v>
      </c>
      <c r="D196" s="23" t="s">
        <v>20</v>
      </c>
      <c r="E196" s="23">
        <v>30</v>
      </c>
      <c r="F196" s="23">
        <v>30</v>
      </c>
      <c r="G196" s="24">
        <v>42</v>
      </c>
      <c r="H196" s="24">
        <f t="shared" ref="H196" si="33">E196*G196/1000</f>
        <v>1.26</v>
      </c>
      <c r="I196" s="31" t="s">
        <v>132</v>
      </c>
      <c r="J196" s="23">
        <v>1.85</v>
      </c>
      <c r="K196" s="23">
        <v>0.65</v>
      </c>
      <c r="L196" s="23">
        <v>12.56</v>
      </c>
      <c r="M196" s="26">
        <v>64.33</v>
      </c>
      <c r="N196" s="27">
        <v>0.03</v>
      </c>
      <c r="O196" s="27">
        <v>0</v>
      </c>
      <c r="P196" s="27">
        <v>0</v>
      </c>
      <c r="Q196" s="27">
        <v>0</v>
      </c>
      <c r="R196" s="28">
        <v>6</v>
      </c>
      <c r="S196" s="28">
        <v>19.5</v>
      </c>
      <c r="T196" s="28">
        <v>4.2</v>
      </c>
      <c r="U196" s="28">
        <v>0.27</v>
      </c>
    </row>
    <row r="197" spans="1:21" s="2" customFormat="1">
      <c r="A197" s="21"/>
      <c r="B197" s="21"/>
      <c r="C197" s="21"/>
      <c r="D197" s="21"/>
      <c r="E197" s="21"/>
      <c r="F197" s="21"/>
      <c r="G197" s="89"/>
      <c r="H197" s="90"/>
      <c r="I197" s="91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</row>
    <row r="198" spans="1:21" s="2" customFormat="1">
      <c r="A198" s="23"/>
      <c r="B198" s="23" t="s">
        <v>7</v>
      </c>
      <c r="C198" s="23"/>
      <c r="D198" s="23"/>
      <c r="E198" s="23"/>
      <c r="F198" s="23"/>
      <c r="G198" s="24"/>
      <c r="H198" s="61"/>
      <c r="I198" s="62">
        <v>61</v>
      </c>
      <c r="J198" s="93">
        <f t="shared" ref="J198:U198" si="34">J181+J182+J189+J192+J197</f>
        <v>20.21</v>
      </c>
      <c r="K198" s="93">
        <f t="shared" si="34"/>
        <v>28.36</v>
      </c>
      <c r="L198" s="93">
        <f t="shared" si="34"/>
        <v>67.460000000000008</v>
      </c>
      <c r="M198" s="93">
        <f t="shared" si="34"/>
        <v>606.20000000000005</v>
      </c>
      <c r="N198" s="93">
        <f t="shared" si="34"/>
        <v>0.12</v>
      </c>
      <c r="O198" s="93">
        <f t="shared" si="34"/>
        <v>0.34</v>
      </c>
      <c r="P198" s="93">
        <f t="shared" si="34"/>
        <v>0.03</v>
      </c>
      <c r="Q198" s="93">
        <f t="shared" si="34"/>
        <v>2.8</v>
      </c>
      <c r="R198" s="93">
        <f t="shared" si="34"/>
        <v>49.9</v>
      </c>
      <c r="S198" s="93">
        <f t="shared" si="34"/>
        <v>219</v>
      </c>
      <c r="T198" s="93">
        <f t="shared" si="34"/>
        <v>118.43</v>
      </c>
      <c r="U198" s="93">
        <f t="shared" si="34"/>
        <v>4.24</v>
      </c>
    </row>
    <row r="199" spans="1:21" s="2" customFormat="1">
      <c r="A199" s="54"/>
      <c r="B199" s="135" t="s">
        <v>13</v>
      </c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54"/>
      <c r="R199" s="54"/>
      <c r="S199" s="54"/>
      <c r="T199" s="54"/>
      <c r="U199" s="54"/>
    </row>
    <row r="200" spans="1:21" s="2" customForma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</row>
    <row r="201" spans="1:21" s="2" customFormat="1">
      <c r="A201" s="23">
        <v>1</v>
      </c>
      <c r="B201" s="23">
        <v>2</v>
      </c>
      <c r="C201" s="23">
        <v>3</v>
      </c>
      <c r="D201" s="23">
        <v>4</v>
      </c>
      <c r="E201" s="23">
        <v>5</v>
      </c>
      <c r="F201" s="23">
        <v>6</v>
      </c>
      <c r="G201" s="23">
        <v>7</v>
      </c>
      <c r="H201" s="23">
        <v>8</v>
      </c>
      <c r="I201" s="23">
        <v>9</v>
      </c>
      <c r="J201" s="37">
        <v>10</v>
      </c>
      <c r="K201" s="37">
        <v>11</v>
      </c>
      <c r="L201" s="37">
        <v>12</v>
      </c>
      <c r="M201" s="37">
        <v>13</v>
      </c>
      <c r="N201" s="37">
        <v>14</v>
      </c>
      <c r="O201" s="37">
        <v>15</v>
      </c>
      <c r="P201" s="37">
        <v>16</v>
      </c>
      <c r="Q201" s="37">
        <v>17</v>
      </c>
      <c r="R201" s="37">
        <v>18</v>
      </c>
      <c r="S201" s="37">
        <v>19</v>
      </c>
      <c r="T201" s="37">
        <v>20</v>
      </c>
      <c r="U201" s="37">
        <v>21</v>
      </c>
    </row>
    <row r="202" spans="1:21" s="2" customFormat="1" ht="12.75" customHeight="1">
      <c r="A202" s="23">
        <v>71</v>
      </c>
      <c r="B202" s="23" t="s">
        <v>103</v>
      </c>
      <c r="C202" s="23">
        <v>60</v>
      </c>
      <c r="D202" s="23" t="s">
        <v>68</v>
      </c>
      <c r="E202" s="23">
        <v>63.1</v>
      </c>
      <c r="F202" s="23">
        <v>60</v>
      </c>
      <c r="G202" s="24">
        <v>120</v>
      </c>
      <c r="H202" s="24">
        <f t="shared" ref="H202" si="35">E202*G202/1000</f>
        <v>7.5720000000000001</v>
      </c>
      <c r="I202" s="25">
        <v>7.57</v>
      </c>
      <c r="J202" s="23">
        <v>0.6</v>
      </c>
      <c r="K202" s="23">
        <v>0.06</v>
      </c>
      <c r="L202" s="23">
        <v>0.72</v>
      </c>
      <c r="M202" s="26">
        <v>7.2</v>
      </c>
      <c r="N202" s="27">
        <v>0.03</v>
      </c>
      <c r="O202" s="27">
        <v>2.94</v>
      </c>
      <c r="P202" s="27">
        <v>0</v>
      </c>
      <c r="Q202" s="27">
        <v>0</v>
      </c>
      <c r="R202" s="28">
        <v>10.199999999999999</v>
      </c>
      <c r="S202" s="28">
        <v>8.4</v>
      </c>
      <c r="T202" s="28">
        <v>18</v>
      </c>
      <c r="U202" s="28">
        <v>0.3</v>
      </c>
    </row>
    <row r="203" spans="1:21" s="2" customFormat="1">
      <c r="A203" s="39">
        <v>209</v>
      </c>
      <c r="B203" s="39" t="s">
        <v>74</v>
      </c>
      <c r="C203" s="39">
        <v>1</v>
      </c>
      <c r="D203" s="39" t="s">
        <v>74</v>
      </c>
      <c r="E203" s="23">
        <v>1</v>
      </c>
      <c r="F203" s="23">
        <v>40</v>
      </c>
      <c r="G203" s="40">
        <v>8</v>
      </c>
      <c r="H203" s="40">
        <v>8</v>
      </c>
      <c r="I203" s="41">
        <v>8</v>
      </c>
      <c r="J203" s="42">
        <v>5.08</v>
      </c>
      <c r="K203" s="42">
        <v>4.5999999999999996</v>
      </c>
      <c r="L203" s="42">
        <v>0.28000000000000003</v>
      </c>
      <c r="M203" s="42">
        <v>63</v>
      </c>
      <c r="N203" s="42">
        <v>0.03</v>
      </c>
      <c r="O203" s="42">
        <v>0</v>
      </c>
      <c r="P203" s="42">
        <v>100</v>
      </c>
      <c r="Q203" s="42">
        <v>0</v>
      </c>
      <c r="R203" s="42">
        <v>22</v>
      </c>
      <c r="S203" s="42">
        <v>76.8</v>
      </c>
      <c r="T203" s="42">
        <v>4.8</v>
      </c>
      <c r="U203" s="42">
        <v>1</v>
      </c>
    </row>
    <row r="204" spans="1:21" s="2" customFormat="1">
      <c r="A204" s="115">
        <v>205</v>
      </c>
      <c r="B204" s="115" t="s">
        <v>121</v>
      </c>
      <c r="C204" s="115" t="s">
        <v>122</v>
      </c>
      <c r="D204" s="23" t="s">
        <v>123</v>
      </c>
      <c r="E204" s="23">
        <v>52.5</v>
      </c>
      <c r="F204" s="23">
        <v>52.5</v>
      </c>
      <c r="G204" s="24">
        <v>43</v>
      </c>
      <c r="H204" s="24">
        <f t="shared" ref="H204:H210" si="36">G204*E204/1000</f>
        <v>2.2574999999999998</v>
      </c>
      <c r="I204" s="118">
        <v>5.35</v>
      </c>
      <c r="J204" s="115">
        <v>6.3</v>
      </c>
      <c r="K204" s="115">
        <v>8.1</v>
      </c>
      <c r="L204" s="115">
        <v>33.6</v>
      </c>
      <c r="M204" s="115">
        <v>157</v>
      </c>
      <c r="N204" s="115">
        <v>7.0000000000000007E-2</v>
      </c>
      <c r="O204" s="115">
        <v>0.3</v>
      </c>
      <c r="P204" s="115">
        <v>0.13</v>
      </c>
      <c r="Q204" s="115">
        <v>3.1</v>
      </c>
      <c r="R204" s="112">
        <v>163.5</v>
      </c>
      <c r="S204" s="112">
        <v>124.2</v>
      </c>
      <c r="T204" s="112">
        <v>16</v>
      </c>
      <c r="U204" s="112">
        <v>1.05</v>
      </c>
    </row>
    <row r="205" spans="1:21" s="2" customFormat="1">
      <c r="A205" s="116"/>
      <c r="B205" s="116"/>
      <c r="C205" s="116"/>
      <c r="D205" s="23" t="s">
        <v>22</v>
      </c>
      <c r="E205" s="23">
        <v>18.7</v>
      </c>
      <c r="F205" s="23">
        <v>15</v>
      </c>
      <c r="G205" s="24">
        <v>40</v>
      </c>
      <c r="H205" s="24">
        <f t="shared" si="36"/>
        <v>0.748</v>
      </c>
      <c r="I205" s="119"/>
      <c r="J205" s="116"/>
      <c r="K205" s="116"/>
      <c r="L205" s="116"/>
      <c r="M205" s="116"/>
      <c r="N205" s="116"/>
      <c r="O205" s="116"/>
      <c r="P205" s="116"/>
      <c r="Q205" s="116"/>
      <c r="R205" s="113"/>
      <c r="S205" s="113"/>
      <c r="T205" s="113"/>
      <c r="U205" s="113"/>
    </row>
    <row r="206" spans="1:21" s="2" customFormat="1">
      <c r="A206" s="116"/>
      <c r="B206" s="116"/>
      <c r="C206" s="116"/>
      <c r="D206" s="23" t="s">
        <v>23</v>
      </c>
      <c r="E206" s="23">
        <v>14.2</v>
      </c>
      <c r="F206" s="23">
        <v>12</v>
      </c>
      <c r="G206" s="24">
        <v>25</v>
      </c>
      <c r="H206" s="24">
        <f t="shared" si="36"/>
        <v>0.35499999999999998</v>
      </c>
      <c r="I206" s="119"/>
      <c r="J206" s="116"/>
      <c r="K206" s="116"/>
      <c r="L206" s="116"/>
      <c r="M206" s="116"/>
      <c r="N206" s="116"/>
      <c r="O206" s="116"/>
      <c r="P206" s="116"/>
      <c r="Q206" s="116"/>
      <c r="R206" s="113"/>
      <c r="S206" s="113"/>
      <c r="T206" s="113"/>
      <c r="U206" s="113"/>
    </row>
    <row r="207" spans="1:21" s="2" customFormat="1">
      <c r="A207" s="116"/>
      <c r="B207" s="116"/>
      <c r="C207" s="116"/>
      <c r="D207" s="23" t="s">
        <v>30</v>
      </c>
      <c r="E207" s="23">
        <v>7.5</v>
      </c>
      <c r="F207" s="23">
        <v>7.5</v>
      </c>
      <c r="G207" s="24">
        <v>130</v>
      </c>
      <c r="H207" s="24">
        <v>0.98</v>
      </c>
      <c r="I207" s="119"/>
      <c r="J207" s="116"/>
      <c r="K207" s="116"/>
      <c r="L207" s="116"/>
      <c r="M207" s="116"/>
      <c r="N207" s="116"/>
      <c r="O207" s="116"/>
      <c r="P207" s="116"/>
      <c r="Q207" s="116"/>
      <c r="R207" s="113"/>
      <c r="S207" s="113"/>
      <c r="T207" s="113"/>
      <c r="U207" s="113"/>
    </row>
    <row r="208" spans="1:21" s="2" customFormat="1">
      <c r="A208" s="117"/>
      <c r="B208" s="117"/>
      <c r="C208" s="117"/>
      <c r="D208" s="23" t="s">
        <v>124</v>
      </c>
      <c r="E208" s="23">
        <v>10.5</v>
      </c>
      <c r="F208" s="23">
        <v>10.5</v>
      </c>
      <c r="G208" s="24">
        <v>95</v>
      </c>
      <c r="H208" s="24">
        <f t="shared" si="36"/>
        <v>0.99750000000000005</v>
      </c>
      <c r="I208" s="120"/>
      <c r="J208" s="117"/>
      <c r="K208" s="117"/>
      <c r="L208" s="117"/>
      <c r="M208" s="117"/>
      <c r="N208" s="117"/>
      <c r="O208" s="117"/>
      <c r="P208" s="117"/>
      <c r="Q208" s="117"/>
      <c r="R208" s="114"/>
      <c r="S208" s="114"/>
      <c r="T208" s="114"/>
      <c r="U208" s="114"/>
    </row>
    <row r="209" spans="1:21" s="2" customFormat="1">
      <c r="A209" s="131">
        <v>376</v>
      </c>
      <c r="B209" s="131" t="s">
        <v>19</v>
      </c>
      <c r="C209" s="131" t="s">
        <v>70</v>
      </c>
      <c r="D209" s="23" t="s">
        <v>71</v>
      </c>
      <c r="E209" s="23">
        <v>0.5</v>
      </c>
      <c r="F209" s="23">
        <v>0.5</v>
      </c>
      <c r="G209" s="24">
        <v>570</v>
      </c>
      <c r="H209" s="24">
        <f t="shared" si="36"/>
        <v>0.28499999999999998</v>
      </c>
      <c r="I209" s="132">
        <f>H209+H210</f>
        <v>1.08</v>
      </c>
      <c r="J209" s="115">
        <v>0.2</v>
      </c>
      <c r="K209" s="115">
        <v>0</v>
      </c>
      <c r="L209" s="115">
        <v>13.4</v>
      </c>
      <c r="M209" s="115">
        <v>52</v>
      </c>
      <c r="N209" s="115">
        <v>0</v>
      </c>
      <c r="O209" s="115">
        <v>0.06</v>
      </c>
      <c r="P209" s="115">
        <v>0</v>
      </c>
      <c r="Q209" s="115">
        <v>0</v>
      </c>
      <c r="R209" s="112">
        <v>2.98</v>
      </c>
      <c r="S209" s="112">
        <v>4.5</v>
      </c>
      <c r="T209" s="112">
        <v>2.4</v>
      </c>
      <c r="U209" s="112">
        <v>0.5</v>
      </c>
    </row>
    <row r="210" spans="1:21" s="2" customFormat="1" ht="27" customHeight="1">
      <c r="A210" s="131"/>
      <c r="B210" s="131"/>
      <c r="C210" s="131"/>
      <c r="D210" s="23" t="s">
        <v>24</v>
      </c>
      <c r="E210" s="23">
        <v>15</v>
      </c>
      <c r="F210" s="23">
        <v>15</v>
      </c>
      <c r="G210" s="24">
        <v>53</v>
      </c>
      <c r="H210" s="24">
        <f t="shared" si="36"/>
        <v>0.79500000000000004</v>
      </c>
      <c r="I210" s="132"/>
      <c r="J210" s="116"/>
      <c r="K210" s="116"/>
      <c r="L210" s="116"/>
      <c r="M210" s="116"/>
      <c r="N210" s="116"/>
      <c r="O210" s="116"/>
      <c r="P210" s="116"/>
      <c r="Q210" s="116"/>
      <c r="R210" s="113"/>
      <c r="S210" s="113"/>
      <c r="T210" s="113"/>
      <c r="U210" s="113"/>
    </row>
    <row r="211" spans="1:21" s="2" customFormat="1">
      <c r="A211" s="131"/>
      <c r="B211" s="131"/>
      <c r="C211" s="131"/>
      <c r="D211" s="23" t="s">
        <v>25</v>
      </c>
      <c r="E211" s="23">
        <v>150</v>
      </c>
      <c r="F211" s="23">
        <v>150</v>
      </c>
      <c r="G211" s="24"/>
      <c r="H211" s="24"/>
      <c r="I211" s="118"/>
      <c r="J211" s="116"/>
      <c r="K211" s="116"/>
      <c r="L211" s="116"/>
      <c r="M211" s="116"/>
      <c r="N211" s="116"/>
      <c r="O211" s="116"/>
      <c r="P211" s="116"/>
      <c r="Q211" s="116"/>
      <c r="R211" s="113"/>
      <c r="S211" s="113"/>
      <c r="T211" s="113"/>
      <c r="U211" s="113"/>
    </row>
    <row r="212" spans="1:21" s="2" customFormat="1">
      <c r="A212" s="23"/>
      <c r="B212" s="23" t="s">
        <v>130</v>
      </c>
      <c r="C212" s="23">
        <v>20</v>
      </c>
      <c r="D212" s="23" t="s">
        <v>130</v>
      </c>
      <c r="E212" s="23">
        <v>20</v>
      </c>
      <c r="F212" s="23">
        <v>20</v>
      </c>
      <c r="G212" s="24">
        <v>60</v>
      </c>
      <c r="H212" s="59">
        <v>1.2</v>
      </c>
      <c r="I212" s="24">
        <v>1.2</v>
      </c>
      <c r="J212" s="30">
        <v>1.7</v>
      </c>
      <c r="K212" s="23">
        <v>0.6</v>
      </c>
      <c r="L212" s="23">
        <v>8.5</v>
      </c>
      <c r="M212" s="26">
        <v>51.8</v>
      </c>
      <c r="N212" s="26">
        <v>5.8</v>
      </c>
      <c r="O212" s="26">
        <v>0.06</v>
      </c>
      <c r="P212" s="26">
        <v>0</v>
      </c>
      <c r="Q212" s="26">
        <v>0.4</v>
      </c>
      <c r="R212" s="32">
        <v>1.4</v>
      </c>
      <c r="S212" s="32">
        <v>2</v>
      </c>
      <c r="T212" s="32"/>
      <c r="U212" s="32"/>
    </row>
    <row r="213" spans="1:21" s="2" customFormat="1">
      <c r="A213" s="23"/>
      <c r="B213" s="23" t="s">
        <v>20</v>
      </c>
      <c r="C213" s="33">
        <v>30</v>
      </c>
      <c r="D213" s="23" t="s">
        <v>20</v>
      </c>
      <c r="E213" s="23">
        <v>30</v>
      </c>
      <c r="F213" s="23">
        <v>30</v>
      </c>
      <c r="G213" s="24">
        <v>42</v>
      </c>
      <c r="H213" s="24">
        <f t="shared" ref="H213" si="37">E213*G213/1000</f>
        <v>1.26</v>
      </c>
      <c r="I213" s="24">
        <v>1.26</v>
      </c>
      <c r="J213" s="23">
        <v>1.85</v>
      </c>
      <c r="K213" s="23">
        <v>0.65</v>
      </c>
      <c r="L213" s="23">
        <v>12.56</v>
      </c>
      <c r="M213" s="26">
        <v>64.33</v>
      </c>
      <c r="N213" s="27">
        <v>0.03</v>
      </c>
      <c r="O213" s="27">
        <v>0</v>
      </c>
      <c r="P213" s="27">
        <v>0</v>
      </c>
      <c r="Q213" s="27">
        <v>0</v>
      </c>
      <c r="R213" s="28">
        <v>6</v>
      </c>
      <c r="S213" s="28">
        <v>19.5</v>
      </c>
      <c r="T213" s="28">
        <v>4.2</v>
      </c>
      <c r="U213" s="28">
        <v>0.27</v>
      </c>
    </row>
    <row r="214" spans="1:21" s="2" customFormat="1">
      <c r="A214" s="23"/>
      <c r="B214" s="23" t="s">
        <v>7</v>
      </c>
      <c r="C214" s="23"/>
      <c r="D214" s="23"/>
      <c r="E214" s="33"/>
      <c r="F214" s="33"/>
      <c r="G214" s="58"/>
      <c r="H214" s="24"/>
      <c r="I214" s="52">
        <v>24.46</v>
      </c>
      <c r="J214" s="53">
        <v>14.03</v>
      </c>
      <c r="K214" s="53">
        <v>13.41</v>
      </c>
      <c r="L214" s="53">
        <v>60.56</v>
      </c>
      <c r="M214" s="53">
        <v>343.53</v>
      </c>
      <c r="N214" s="53">
        <v>0.16</v>
      </c>
      <c r="O214" s="53">
        <v>3.3</v>
      </c>
      <c r="P214" s="53">
        <v>100.13</v>
      </c>
      <c r="Q214" s="53">
        <v>3.1</v>
      </c>
      <c r="R214" s="53">
        <v>204.68</v>
      </c>
      <c r="S214" s="53">
        <v>233.4</v>
      </c>
      <c r="T214" s="53">
        <v>45.4</v>
      </c>
      <c r="U214" s="53">
        <v>3.12</v>
      </c>
    </row>
    <row r="215" spans="1:21" s="2" customFormat="1" ht="12.75" customHeight="1">
      <c r="A215" s="54"/>
      <c r="B215" s="133" t="s">
        <v>14</v>
      </c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</row>
    <row r="216" spans="1:21" s="2" customFormat="1">
      <c r="A216" s="115">
        <v>291</v>
      </c>
      <c r="B216" s="115" t="s">
        <v>34</v>
      </c>
      <c r="C216" s="115">
        <v>200</v>
      </c>
      <c r="D216" s="23" t="s">
        <v>82</v>
      </c>
      <c r="E216" s="23">
        <v>129</v>
      </c>
      <c r="F216" s="23">
        <v>90.6</v>
      </c>
      <c r="G216" s="24">
        <v>185</v>
      </c>
      <c r="H216" s="24">
        <f t="shared" ref="H216:H222" si="38">E216*G216/1000</f>
        <v>23.864999999999998</v>
      </c>
      <c r="I216" s="132">
        <f>H216+H217+H218+H219+H220+H221+H222</f>
        <v>29.322800000000001</v>
      </c>
      <c r="J216" s="131">
        <v>16.68</v>
      </c>
      <c r="K216" s="131">
        <v>14.47</v>
      </c>
      <c r="L216" s="131">
        <v>30.36</v>
      </c>
      <c r="M216" s="131">
        <v>325.88</v>
      </c>
      <c r="N216" s="131">
        <v>0.04</v>
      </c>
      <c r="O216" s="131">
        <v>2.58</v>
      </c>
      <c r="P216" s="131">
        <v>0</v>
      </c>
      <c r="Q216" s="131">
        <v>0</v>
      </c>
      <c r="R216" s="134">
        <v>8.24</v>
      </c>
      <c r="S216" s="134">
        <v>0</v>
      </c>
      <c r="T216" s="134">
        <v>0</v>
      </c>
      <c r="U216" s="134">
        <v>1.64</v>
      </c>
    </row>
    <row r="217" spans="1:21" s="2" customFormat="1">
      <c r="A217" s="116"/>
      <c r="B217" s="116"/>
      <c r="C217" s="116"/>
      <c r="D217" s="23" t="s">
        <v>30</v>
      </c>
      <c r="E217" s="23">
        <v>9.34</v>
      </c>
      <c r="F217" s="23">
        <v>9.34</v>
      </c>
      <c r="G217" s="24">
        <v>130</v>
      </c>
      <c r="H217" s="24">
        <f t="shared" si="38"/>
        <v>1.2141999999999999</v>
      </c>
      <c r="I217" s="132"/>
      <c r="J217" s="131"/>
      <c r="K217" s="131"/>
      <c r="L217" s="131"/>
      <c r="M217" s="131"/>
      <c r="N217" s="131"/>
      <c r="O217" s="131"/>
      <c r="P217" s="131"/>
      <c r="Q217" s="131"/>
      <c r="R217" s="134"/>
      <c r="S217" s="134"/>
      <c r="T217" s="134"/>
      <c r="U217" s="134"/>
    </row>
    <row r="218" spans="1:21" s="2" customFormat="1">
      <c r="A218" s="116"/>
      <c r="B218" s="116"/>
      <c r="C218" s="116"/>
      <c r="D218" s="23" t="s">
        <v>23</v>
      </c>
      <c r="E218" s="23">
        <v>10.6</v>
      </c>
      <c r="F218" s="23">
        <v>9.34</v>
      </c>
      <c r="G218" s="24">
        <v>25</v>
      </c>
      <c r="H218" s="24">
        <f t="shared" si="38"/>
        <v>0.26500000000000001</v>
      </c>
      <c r="I218" s="132"/>
      <c r="J218" s="131"/>
      <c r="K218" s="131"/>
      <c r="L218" s="131"/>
      <c r="M218" s="131"/>
      <c r="N218" s="131"/>
      <c r="O218" s="131"/>
      <c r="P218" s="131"/>
      <c r="Q218" s="131"/>
      <c r="R218" s="134"/>
      <c r="S218" s="134"/>
      <c r="T218" s="134"/>
      <c r="U218" s="134"/>
    </row>
    <row r="219" spans="1:21" s="2" customFormat="1">
      <c r="A219" s="116"/>
      <c r="B219" s="116"/>
      <c r="C219" s="116"/>
      <c r="D219" s="23" t="s">
        <v>22</v>
      </c>
      <c r="E219" s="23">
        <v>13.3</v>
      </c>
      <c r="F219" s="23">
        <v>10.6</v>
      </c>
      <c r="G219" s="24">
        <v>40</v>
      </c>
      <c r="H219" s="24">
        <f t="shared" si="38"/>
        <v>0.53200000000000003</v>
      </c>
      <c r="I219" s="132"/>
      <c r="J219" s="131"/>
      <c r="K219" s="131"/>
      <c r="L219" s="131"/>
      <c r="M219" s="131"/>
      <c r="N219" s="131"/>
      <c r="O219" s="131"/>
      <c r="P219" s="131"/>
      <c r="Q219" s="131"/>
      <c r="R219" s="134"/>
      <c r="S219" s="134"/>
      <c r="T219" s="134"/>
      <c r="U219" s="134"/>
    </row>
    <row r="220" spans="1:21" s="2" customFormat="1">
      <c r="A220" s="116"/>
      <c r="B220" s="116"/>
      <c r="C220" s="116"/>
      <c r="D220" s="23" t="s">
        <v>31</v>
      </c>
      <c r="E220" s="23">
        <v>6.6</v>
      </c>
      <c r="F220" s="23">
        <v>6.6</v>
      </c>
      <c r="G220" s="24">
        <v>125</v>
      </c>
      <c r="H220" s="24">
        <f t="shared" si="38"/>
        <v>0.82499999999999996</v>
      </c>
      <c r="I220" s="132"/>
      <c r="J220" s="131"/>
      <c r="K220" s="131"/>
      <c r="L220" s="131"/>
      <c r="M220" s="131"/>
      <c r="N220" s="131"/>
      <c r="O220" s="131"/>
      <c r="P220" s="131"/>
      <c r="Q220" s="131"/>
      <c r="R220" s="134"/>
      <c r="S220" s="134"/>
      <c r="T220" s="134"/>
      <c r="U220" s="134"/>
    </row>
    <row r="221" spans="1:21" s="2" customFormat="1">
      <c r="A221" s="116"/>
      <c r="B221" s="116"/>
      <c r="C221" s="116"/>
      <c r="D221" s="23" t="s">
        <v>28</v>
      </c>
      <c r="E221" s="23">
        <v>46.6</v>
      </c>
      <c r="F221" s="23">
        <v>46.6</v>
      </c>
      <c r="G221" s="24">
        <v>56</v>
      </c>
      <c r="H221" s="24">
        <f t="shared" si="38"/>
        <v>2.6095999999999999</v>
      </c>
      <c r="I221" s="132"/>
      <c r="J221" s="131"/>
      <c r="K221" s="131"/>
      <c r="L221" s="131"/>
      <c r="M221" s="131"/>
      <c r="N221" s="131"/>
      <c r="O221" s="131"/>
      <c r="P221" s="131"/>
      <c r="Q221" s="131"/>
      <c r="R221" s="134"/>
      <c r="S221" s="134"/>
      <c r="T221" s="134"/>
      <c r="U221" s="134"/>
    </row>
    <row r="222" spans="1:21" s="2" customFormat="1">
      <c r="A222" s="117"/>
      <c r="B222" s="117"/>
      <c r="C222" s="117"/>
      <c r="D222" s="23" t="s">
        <v>79</v>
      </c>
      <c r="E222" s="23">
        <v>1</v>
      </c>
      <c r="F222" s="23">
        <v>1</v>
      </c>
      <c r="G222" s="24">
        <v>12</v>
      </c>
      <c r="H222" s="24">
        <f t="shared" si="38"/>
        <v>1.2E-2</v>
      </c>
      <c r="I222" s="132"/>
      <c r="J222" s="131"/>
      <c r="K222" s="131"/>
      <c r="L222" s="131"/>
      <c r="M222" s="131"/>
      <c r="N222" s="131"/>
      <c r="O222" s="131"/>
      <c r="P222" s="131"/>
      <c r="Q222" s="131"/>
      <c r="R222" s="134"/>
      <c r="S222" s="134"/>
      <c r="T222" s="134"/>
      <c r="U222" s="134"/>
    </row>
    <row r="223" spans="1:21" s="2" customFormat="1" ht="36">
      <c r="A223" s="23">
        <v>71</v>
      </c>
      <c r="B223" s="23" t="s">
        <v>103</v>
      </c>
      <c r="C223" s="23">
        <v>60</v>
      </c>
      <c r="D223" s="23" t="s">
        <v>68</v>
      </c>
      <c r="E223" s="23">
        <v>63.1</v>
      </c>
      <c r="F223" s="23">
        <v>60</v>
      </c>
      <c r="G223" s="24">
        <v>120</v>
      </c>
      <c r="H223" s="24">
        <f t="shared" ref="H223" si="39">E223*G223/1000</f>
        <v>7.5720000000000001</v>
      </c>
      <c r="I223" s="25">
        <v>7.57</v>
      </c>
      <c r="J223" s="23">
        <v>0.6</v>
      </c>
      <c r="K223" s="23">
        <v>0.06</v>
      </c>
      <c r="L223" s="23">
        <v>0.72</v>
      </c>
      <c r="M223" s="26">
        <v>7.2</v>
      </c>
      <c r="N223" s="26">
        <v>0.03</v>
      </c>
      <c r="O223" s="26">
        <v>2.94</v>
      </c>
      <c r="P223" s="26">
        <v>0</v>
      </c>
      <c r="Q223" s="26">
        <v>0</v>
      </c>
      <c r="R223" s="38">
        <v>10.199999999999999</v>
      </c>
      <c r="S223" s="38">
        <v>8.4</v>
      </c>
      <c r="T223" s="38">
        <v>18</v>
      </c>
      <c r="U223" s="38">
        <v>0.3</v>
      </c>
    </row>
    <row r="224" spans="1:21" s="2" customFormat="1">
      <c r="A224" s="131">
        <v>376</v>
      </c>
      <c r="B224" s="131" t="s">
        <v>19</v>
      </c>
      <c r="C224" s="131" t="s">
        <v>70</v>
      </c>
      <c r="D224" s="23" t="s">
        <v>71</v>
      </c>
      <c r="E224" s="23">
        <v>0.5</v>
      </c>
      <c r="F224" s="23">
        <v>0.5</v>
      </c>
      <c r="G224" s="24">
        <v>570</v>
      </c>
      <c r="H224" s="24">
        <f t="shared" ref="H224:H225" si="40">G224*E224/1000</f>
        <v>0.28499999999999998</v>
      </c>
      <c r="I224" s="132">
        <f>H224+H225</f>
        <v>1.08</v>
      </c>
      <c r="J224" s="115">
        <v>0.2</v>
      </c>
      <c r="K224" s="115">
        <v>0</v>
      </c>
      <c r="L224" s="115">
        <v>13.4</v>
      </c>
      <c r="M224" s="115">
        <v>52</v>
      </c>
      <c r="N224" s="115">
        <v>0</v>
      </c>
      <c r="O224" s="115">
        <v>0.06</v>
      </c>
      <c r="P224" s="115">
        <v>0</v>
      </c>
      <c r="Q224" s="115">
        <v>0</v>
      </c>
      <c r="R224" s="112">
        <v>2.98</v>
      </c>
      <c r="S224" s="112">
        <v>4.5</v>
      </c>
      <c r="T224" s="112">
        <v>2.4</v>
      </c>
      <c r="U224" s="112">
        <v>0.5</v>
      </c>
    </row>
    <row r="225" spans="1:21" s="2" customFormat="1">
      <c r="A225" s="131"/>
      <c r="B225" s="131"/>
      <c r="C225" s="131"/>
      <c r="D225" s="23" t="s">
        <v>24</v>
      </c>
      <c r="E225" s="23">
        <v>15</v>
      </c>
      <c r="F225" s="23">
        <v>15</v>
      </c>
      <c r="G225" s="24">
        <v>53</v>
      </c>
      <c r="H225" s="24">
        <f t="shared" si="40"/>
        <v>0.79500000000000004</v>
      </c>
      <c r="I225" s="132"/>
      <c r="J225" s="116"/>
      <c r="K225" s="116"/>
      <c r="L225" s="116"/>
      <c r="M225" s="116"/>
      <c r="N225" s="116"/>
      <c r="O225" s="116"/>
      <c r="P225" s="116"/>
      <c r="Q225" s="116"/>
      <c r="R225" s="113"/>
      <c r="S225" s="113"/>
      <c r="T225" s="113"/>
      <c r="U225" s="113"/>
    </row>
    <row r="226" spans="1:21" s="2" customFormat="1">
      <c r="A226" s="131"/>
      <c r="B226" s="131"/>
      <c r="C226" s="131"/>
      <c r="D226" s="23" t="s">
        <v>25</v>
      </c>
      <c r="E226" s="23">
        <v>150</v>
      </c>
      <c r="F226" s="23">
        <v>150</v>
      </c>
      <c r="G226" s="24"/>
      <c r="H226" s="24"/>
      <c r="I226" s="118"/>
      <c r="J226" s="116"/>
      <c r="K226" s="116"/>
      <c r="L226" s="116"/>
      <c r="M226" s="116"/>
      <c r="N226" s="116"/>
      <c r="O226" s="116"/>
      <c r="P226" s="116"/>
      <c r="Q226" s="116"/>
      <c r="R226" s="113"/>
      <c r="S226" s="113"/>
      <c r="T226" s="113"/>
      <c r="U226" s="113"/>
    </row>
    <row r="227" spans="1:21" s="2" customFormat="1">
      <c r="A227" s="23"/>
      <c r="B227" s="23" t="s">
        <v>130</v>
      </c>
      <c r="C227" s="23">
        <v>20</v>
      </c>
      <c r="D227" s="23" t="s">
        <v>130</v>
      </c>
      <c r="E227" s="23">
        <v>20</v>
      </c>
      <c r="F227" s="23">
        <v>20</v>
      </c>
      <c r="G227" s="24">
        <v>60</v>
      </c>
      <c r="H227" s="24">
        <v>1.2</v>
      </c>
      <c r="I227" s="24">
        <v>1.2</v>
      </c>
      <c r="J227" s="23">
        <v>1.7</v>
      </c>
      <c r="K227" s="23">
        <v>0.6</v>
      </c>
      <c r="L227" s="23">
        <v>8.5</v>
      </c>
      <c r="M227" s="26">
        <v>51.8</v>
      </c>
      <c r="N227" s="26">
        <v>5.8</v>
      </c>
      <c r="O227" s="26">
        <v>0.06</v>
      </c>
      <c r="P227" s="26">
        <v>0</v>
      </c>
      <c r="Q227" s="26">
        <v>0.4</v>
      </c>
      <c r="R227" s="32">
        <v>1.4</v>
      </c>
      <c r="S227" s="32">
        <v>2</v>
      </c>
      <c r="T227" s="32"/>
      <c r="U227" s="32"/>
    </row>
    <row r="228" spans="1:21" s="2" customFormat="1">
      <c r="A228" s="23"/>
      <c r="B228" s="23" t="s">
        <v>20</v>
      </c>
      <c r="C228" s="33">
        <v>30</v>
      </c>
      <c r="D228" s="23" t="s">
        <v>20</v>
      </c>
      <c r="E228" s="23">
        <v>30</v>
      </c>
      <c r="F228" s="23">
        <v>30</v>
      </c>
      <c r="G228" s="24">
        <v>42</v>
      </c>
      <c r="H228" s="24">
        <f t="shared" ref="H228" si="41">E228*G228/1000</f>
        <v>1.26</v>
      </c>
      <c r="I228" s="25">
        <v>1.26</v>
      </c>
      <c r="J228" s="56">
        <v>1.85</v>
      </c>
      <c r="K228" s="56">
        <v>0.65</v>
      </c>
      <c r="L228" s="56">
        <v>12.56</v>
      </c>
      <c r="M228" s="94">
        <v>64.33</v>
      </c>
      <c r="N228" s="95">
        <v>0.03</v>
      </c>
      <c r="O228" s="95">
        <v>0</v>
      </c>
      <c r="P228" s="95">
        <v>0</v>
      </c>
      <c r="Q228" s="95">
        <v>0</v>
      </c>
      <c r="R228" s="96">
        <v>6</v>
      </c>
      <c r="S228" s="96">
        <v>19.5</v>
      </c>
      <c r="T228" s="96">
        <v>4.2</v>
      </c>
      <c r="U228" s="96">
        <v>0.27</v>
      </c>
    </row>
    <row r="229" spans="1:21" s="2" customFormat="1">
      <c r="A229" s="23">
        <v>338</v>
      </c>
      <c r="B229" s="23" t="s">
        <v>114</v>
      </c>
      <c r="C229" s="23" t="s">
        <v>115</v>
      </c>
      <c r="D229" s="23" t="s">
        <v>114</v>
      </c>
      <c r="E229" s="23" t="s">
        <v>115</v>
      </c>
      <c r="F229" s="23" t="s">
        <v>115</v>
      </c>
      <c r="G229" s="24">
        <v>20</v>
      </c>
      <c r="H229" s="24">
        <v>20</v>
      </c>
      <c r="I229" s="25">
        <v>20</v>
      </c>
      <c r="J229" s="23">
        <v>0.6</v>
      </c>
      <c r="K229" s="23">
        <v>0.6</v>
      </c>
      <c r="L229" s="23">
        <v>14.7</v>
      </c>
      <c r="M229" s="26">
        <v>70.3</v>
      </c>
      <c r="N229" s="27">
        <v>0</v>
      </c>
      <c r="O229" s="27">
        <v>15</v>
      </c>
      <c r="P229" s="27">
        <v>0</v>
      </c>
      <c r="Q229" s="27">
        <v>0</v>
      </c>
      <c r="R229" s="28">
        <v>24</v>
      </c>
      <c r="S229" s="28">
        <v>0</v>
      </c>
      <c r="T229" s="28">
        <v>13.5</v>
      </c>
      <c r="U229" s="28">
        <v>3.3</v>
      </c>
    </row>
    <row r="230" spans="1:21" s="2" customFormat="1">
      <c r="A230" s="23"/>
      <c r="B230" s="23" t="s">
        <v>7</v>
      </c>
      <c r="C230" s="23"/>
      <c r="D230" s="23"/>
      <c r="E230" s="23"/>
      <c r="F230" s="23"/>
      <c r="G230" s="24"/>
      <c r="H230" s="24"/>
      <c r="I230" s="97">
        <v>60.43</v>
      </c>
      <c r="J230" s="98">
        <f t="shared" ref="J230:U230" si="42">J216+J223+J224+J228+J229</f>
        <v>19.930000000000003</v>
      </c>
      <c r="K230" s="98">
        <f t="shared" si="42"/>
        <v>15.780000000000001</v>
      </c>
      <c r="L230" s="98">
        <f t="shared" si="42"/>
        <v>71.739999999999995</v>
      </c>
      <c r="M230" s="98">
        <f t="shared" si="42"/>
        <v>519.70999999999992</v>
      </c>
      <c r="N230" s="98">
        <f t="shared" si="42"/>
        <v>0.1</v>
      </c>
      <c r="O230" s="98">
        <f t="shared" si="42"/>
        <v>20.58</v>
      </c>
      <c r="P230" s="98">
        <f t="shared" si="42"/>
        <v>0</v>
      </c>
      <c r="Q230" s="98">
        <f t="shared" si="42"/>
        <v>0</v>
      </c>
      <c r="R230" s="98">
        <f t="shared" si="42"/>
        <v>51.42</v>
      </c>
      <c r="S230" s="98">
        <f t="shared" si="42"/>
        <v>32.4</v>
      </c>
      <c r="T230" s="98">
        <f t="shared" si="42"/>
        <v>38.099999999999994</v>
      </c>
      <c r="U230" s="98">
        <f t="shared" si="42"/>
        <v>6.01</v>
      </c>
    </row>
    <row r="231" spans="1:21" s="2" customFormat="1">
      <c r="A231" s="80"/>
      <c r="B231" s="23" t="s">
        <v>36</v>
      </c>
      <c r="C231" s="23"/>
      <c r="D231" s="23"/>
      <c r="E231" s="23"/>
      <c r="F231" s="23"/>
      <c r="G231" s="24"/>
      <c r="H231" s="24"/>
      <c r="I231" s="78">
        <v>502.56</v>
      </c>
      <c r="J231" s="78">
        <f t="shared" ref="J231:U231" si="43">J49+J68+J90+J112+J141+J159+J175+J198+J214+J230</f>
        <v>168.11</v>
      </c>
      <c r="K231" s="78">
        <f t="shared" si="43"/>
        <v>177.82</v>
      </c>
      <c r="L231" s="78">
        <f t="shared" si="43"/>
        <v>728.76</v>
      </c>
      <c r="M231" s="78">
        <f t="shared" si="43"/>
        <v>4896.0099999999993</v>
      </c>
      <c r="N231" s="78">
        <f t="shared" si="43"/>
        <v>2.0699999999999998</v>
      </c>
      <c r="O231" s="78">
        <f t="shared" si="43"/>
        <v>126.56</v>
      </c>
      <c r="P231" s="78">
        <f t="shared" si="43"/>
        <v>343.71000000000004</v>
      </c>
      <c r="Q231" s="78">
        <f t="shared" si="43"/>
        <v>7.08</v>
      </c>
      <c r="R231" s="78">
        <f t="shared" si="43"/>
        <v>2121.7400000000002</v>
      </c>
      <c r="S231" s="78">
        <f t="shared" si="43"/>
        <v>1102.4000000000001</v>
      </c>
      <c r="T231" s="78">
        <f t="shared" si="43"/>
        <v>523.28</v>
      </c>
      <c r="U231" s="78">
        <f t="shared" si="43"/>
        <v>41.29</v>
      </c>
    </row>
    <row r="232" spans="1:21" s="2" customFormat="1">
      <c r="A232" s="80"/>
      <c r="B232" s="23" t="s">
        <v>37</v>
      </c>
      <c r="C232" s="23"/>
      <c r="D232" s="23"/>
      <c r="E232" s="23"/>
      <c r="F232" s="23"/>
      <c r="G232" s="24"/>
      <c r="H232" s="24"/>
      <c r="I232" s="99">
        <v>50.26</v>
      </c>
      <c r="J232" s="100">
        <f t="shared" ref="J232:U232" si="44">J231/10</f>
        <v>16.811</v>
      </c>
      <c r="K232" s="100">
        <f t="shared" si="44"/>
        <v>17.782</v>
      </c>
      <c r="L232" s="100">
        <f t="shared" si="44"/>
        <v>72.876000000000005</v>
      </c>
      <c r="M232" s="100">
        <f t="shared" si="44"/>
        <v>489.60099999999994</v>
      </c>
      <c r="N232" s="100">
        <f t="shared" si="44"/>
        <v>0.20699999999999999</v>
      </c>
      <c r="O232" s="100">
        <f t="shared" si="44"/>
        <v>12.656000000000001</v>
      </c>
      <c r="P232" s="100">
        <f t="shared" si="44"/>
        <v>34.371000000000002</v>
      </c>
      <c r="Q232" s="100">
        <f t="shared" si="44"/>
        <v>0.70799999999999996</v>
      </c>
      <c r="R232" s="100">
        <f t="shared" si="44"/>
        <v>212.17400000000004</v>
      </c>
      <c r="S232" s="100">
        <f t="shared" si="44"/>
        <v>110.24000000000001</v>
      </c>
      <c r="T232" s="100">
        <f t="shared" si="44"/>
        <v>52.327999999999996</v>
      </c>
      <c r="U232" s="100">
        <f t="shared" si="44"/>
        <v>4.1289999999999996</v>
      </c>
    </row>
    <row r="233" spans="1:21" s="2" customFormat="1">
      <c r="A233" s="69"/>
      <c r="B233" s="69"/>
      <c r="C233" s="69"/>
      <c r="D233" s="69"/>
      <c r="E233" s="69"/>
      <c r="F233" s="69"/>
      <c r="G233" s="101"/>
      <c r="H233" s="101"/>
      <c r="I233" s="102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</row>
    <row r="234" spans="1:21" s="2" customFormat="1">
      <c r="A234" s="17"/>
      <c r="B234" s="17"/>
      <c r="C234" s="17"/>
      <c r="D234" s="17"/>
      <c r="E234" s="17"/>
      <c r="F234" s="17"/>
      <c r="G234" s="18"/>
      <c r="H234" s="18"/>
      <c r="I234" s="19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</row>
    <row r="235" spans="1:21" s="2" customFormat="1">
      <c r="A235" s="130" t="s">
        <v>104</v>
      </c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</row>
    <row r="236" spans="1:21" s="2" customFormat="1">
      <c r="A236" s="131">
        <v>174</v>
      </c>
      <c r="B236" s="131" t="s">
        <v>126</v>
      </c>
      <c r="C236" s="131">
        <v>200</v>
      </c>
      <c r="D236" s="23" t="s">
        <v>28</v>
      </c>
      <c r="E236" s="23">
        <v>44</v>
      </c>
      <c r="F236" s="23">
        <v>44</v>
      </c>
      <c r="G236" s="24">
        <v>56</v>
      </c>
      <c r="H236" s="24">
        <f t="shared" ref="H236:H242" si="45">G236*E236/1000</f>
        <v>2.464</v>
      </c>
      <c r="I236" s="132">
        <f>H236+H237+H239+H240+H241</f>
        <v>13.093999999999999</v>
      </c>
      <c r="J236" s="121">
        <v>8</v>
      </c>
      <c r="K236" s="121">
        <v>15</v>
      </c>
      <c r="L236" s="121">
        <v>60</v>
      </c>
      <c r="M236" s="121">
        <v>407</v>
      </c>
      <c r="N236" s="121">
        <v>0.14000000000000001</v>
      </c>
      <c r="O236" s="121">
        <v>0</v>
      </c>
      <c r="P236" s="121">
        <v>0.05</v>
      </c>
      <c r="Q236" s="121">
        <v>3.9</v>
      </c>
      <c r="R236" s="121">
        <v>14.9</v>
      </c>
      <c r="S236" s="121">
        <v>254.7</v>
      </c>
      <c r="T236" s="121">
        <v>84.7</v>
      </c>
      <c r="U236" s="121">
        <v>1.6</v>
      </c>
    </row>
    <row r="237" spans="1:21" s="2" customFormat="1">
      <c r="A237" s="131"/>
      <c r="B237" s="131"/>
      <c r="C237" s="131"/>
      <c r="D237" s="23" t="s">
        <v>27</v>
      </c>
      <c r="E237" s="23">
        <v>100</v>
      </c>
      <c r="F237" s="23">
        <v>100</v>
      </c>
      <c r="G237" s="24">
        <v>53</v>
      </c>
      <c r="H237" s="24">
        <f t="shared" si="45"/>
        <v>5.3</v>
      </c>
      <c r="I237" s="13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</row>
    <row r="238" spans="1:21" s="2" customFormat="1">
      <c r="A238" s="131"/>
      <c r="B238" s="131"/>
      <c r="C238" s="131"/>
      <c r="D238" s="23" t="s">
        <v>25</v>
      </c>
      <c r="E238" s="23">
        <v>65</v>
      </c>
      <c r="F238" s="23">
        <v>65</v>
      </c>
      <c r="G238" s="24"/>
      <c r="H238" s="24">
        <f t="shared" si="45"/>
        <v>0</v>
      </c>
      <c r="I238" s="13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</row>
    <row r="239" spans="1:21" s="2" customFormat="1">
      <c r="A239" s="131"/>
      <c r="B239" s="131"/>
      <c r="C239" s="131"/>
      <c r="D239" s="23" t="s">
        <v>24</v>
      </c>
      <c r="E239" s="23">
        <v>6</v>
      </c>
      <c r="F239" s="23">
        <v>6</v>
      </c>
      <c r="G239" s="24">
        <v>53</v>
      </c>
      <c r="H239" s="24">
        <f t="shared" si="45"/>
        <v>0.318</v>
      </c>
      <c r="I239" s="13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</row>
    <row r="240" spans="1:21" s="2" customFormat="1">
      <c r="A240" s="131"/>
      <c r="B240" s="131"/>
      <c r="C240" s="131"/>
      <c r="D240" s="23" t="s">
        <v>21</v>
      </c>
      <c r="E240" s="23">
        <v>10</v>
      </c>
      <c r="F240" s="23">
        <v>10</v>
      </c>
      <c r="G240" s="24">
        <v>500</v>
      </c>
      <c r="H240" s="24">
        <f t="shared" si="45"/>
        <v>5</v>
      </c>
      <c r="I240" s="13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</row>
    <row r="241" spans="1:21" s="2" customFormat="1">
      <c r="A241" s="131"/>
      <c r="B241" s="131"/>
      <c r="C241" s="131"/>
      <c r="D241" s="23" t="s">
        <v>67</v>
      </c>
      <c r="E241" s="23">
        <v>1</v>
      </c>
      <c r="F241" s="23">
        <v>1</v>
      </c>
      <c r="G241" s="24">
        <v>12</v>
      </c>
      <c r="H241" s="24">
        <f t="shared" si="45"/>
        <v>1.2E-2</v>
      </c>
      <c r="I241" s="132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3"/>
      <c r="U241" s="123"/>
    </row>
    <row r="242" spans="1:21" s="2" customFormat="1">
      <c r="A242" s="23"/>
      <c r="B242" s="23" t="s">
        <v>130</v>
      </c>
      <c r="C242" s="23">
        <v>20</v>
      </c>
      <c r="D242" s="23" t="s">
        <v>130</v>
      </c>
      <c r="E242" s="23">
        <v>20</v>
      </c>
      <c r="F242" s="23">
        <v>20</v>
      </c>
      <c r="G242" s="24">
        <v>60</v>
      </c>
      <c r="H242" s="24">
        <f t="shared" si="45"/>
        <v>1.2</v>
      </c>
      <c r="I242" s="24">
        <v>1.2</v>
      </c>
      <c r="J242" s="23">
        <v>1.7</v>
      </c>
      <c r="K242" s="23">
        <v>0.6</v>
      </c>
      <c r="L242" s="23">
        <v>8.5</v>
      </c>
      <c r="M242" s="26">
        <v>51.8</v>
      </c>
      <c r="N242" s="26">
        <v>5.8</v>
      </c>
      <c r="O242" s="26">
        <v>0.06</v>
      </c>
      <c r="P242" s="26">
        <v>0</v>
      </c>
      <c r="Q242" s="26">
        <v>0.4</v>
      </c>
      <c r="R242" s="32">
        <v>1.4</v>
      </c>
      <c r="S242" s="77">
        <v>2</v>
      </c>
      <c r="T242" s="77"/>
      <c r="U242" s="77"/>
    </row>
    <row r="243" spans="1:21" s="2" customFormat="1">
      <c r="A243" s="23"/>
      <c r="B243" s="23" t="s">
        <v>20</v>
      </c>
      <c r="C243" s="33">
        <v>30</v>
      </c>
      <c r="D243" s="23" t="s">
        <v>20</v>
      </c>
      <c r="E243" s="23">
        <v>30</v>
      </c>
      <c r="F243" s="23">
        <v>30</v>
      </c>
      <c r="G243" s="24">
        <v>42</v>
      </c>
      <c r="H243" s="24">
        <f t="shared" ref="H243" si="46">E243*G243/1000</f>
        <v>1.26</v>
      </c>
      <c r="I243" s="24">
        <v>1.26</v>
      </c>
      <c r="J243" s="23">
        <v>1.85</v>
      </c>
      <c r="K243" s="23">
        <v>0.65</v>
      </c>
      <c r="L243" s="23">
        <v>12.56</v>
      </c>
      <c r="M243" s="26">
        <v>64.33</v>
      </c>
      <c r="N243" s="27">
        <v>0.03</v>
      </c>
      <c r="O243" s="27">
        <v>0</v>
      </c>
      <c r="P243" s="27">
        <v>0</v>
      </c>
      <c r="Q243" s="27">
        <v>0</v>
      </c>
      <c r="R243" s="28">
        <v>6</v>
      </c>
      <c r="S243" s="28">
        <v>19.5</v>
      </c>
      <c r="T243" s="28">
        <v>4.2</v>
      </c>
      <c r="U243" s="28">
        <v>0.27</v>
      </c>
    </row>
    <row r="244" spans="1:21" s="2" customFormat="1">
      <c r="A244" s="23">
        <v>14</v>
      </c>
      <c r="B244" s="23" t="s">
        <v>21</v>
      </c>
      <c r="C244" s="23">
        <v>10</v>
      </c>
      <c r="D244" s="23" t="s">
        <v>21</v>
      </c>
      <c r="E244" s="23">
        <v>10</v>
      </c>
      <c r="F244" s="23">
        <v>10</v>
      </c>
      <c r="G244" s="24">
        <v>500</v>
      </c>
      <c r="H244" s="24">
        <f t="shared" ref="H244:H245" si="47">G244*E244/1000</f>
        <v>5</v>
      </c>
      <c r="I244" s="25">
        <v>5</v>
      </c>
      <c r="J244" s="23">
        <v>0.08</v>
      </c>
      <c r="K244" s="23">
        <v>7.25</v>
      </c>
      <c r="L244" s="23">
        <v>0.13</v>
      </c>
      <c r="M244" s="26">
        <v>66</v>
      </c>
      <c r="N244" s="27">
        <v>0</v>
      </c>
      <c r="O244" s="27">
        <v>0</v>
      </c>
      <c r="P244" s="27">
        <v>40</v>
      </c>
      <c r="Q244" s="27">
        <v>0</v>
      </c>
      <c r="R244" s="28">
        <v>2.4</v>
      </c>
      <c r="S244" s="28">
        <v>3</v>
      </c>
      <c r="T244" s="28">
        <v>0</v>
      </c>
      <c r="U244" s="28">
        <v>0.02</v>
      </c>
    </row>
    <row r="245" spans="1:21" s="2" customFormat="1">
      <c r="A245" s="23">
        <v>15</v>
      </c>
      <c r="B245" s="23" t="s">
        <v>65</v>
      </c>
      <c r="C245" s="23">
        <v>15</v>
      </c>
      <c r="D245" s="23" t="s">
        <v>65</v>
      </c>
      <c r="E245" s="23">
        <v>16</v>
      </c>
      <c r="F245" s="23">
        <v>15</v>
      </c>
      <c r="G245" s="24">
        <v>450</v>
      </c>
      <c r="H245" s="24">
        <f t="shared" si="47"/>
        <v>7.2</v>
      </c>
      <c r="I245" s="24">
        <v>7.2</v>
      </c>
      <c r="J245" s="23">
        <v>3.4</v>
      </c>
      <c r="K245" s="23">
        <v>4.4000000000000004</v>
      </c>
      <c r="L245" s="23">
        <v>0</v>
      </c>
      <c r="M245" s="23">
        <v>54</v>
      </c>
      <c r="N245" s="49">
        <v>0.01</v>
      </c>
      <c r="O245" s="49">
        <v>0.11</v>
      </c>
      <c r="P245" s="49">
        <v>39</v>
      </c>
      <c r="Q245" s="49">
        <v>0</v>
      </c>
      <c r="R245" s="28">
        <v>132</v>
      </c>
      <c r="S245" s="28">
        <v>75</v>
      </c>
      <c r="T245" s="28">
        <v>5.25</v>
      </c>
      <c r="U245" s="28">
        <v>0.15</v>
      </c>
    </row>
    <row r="246" spans="1:21" s="2" customFormat="1">
      <c r="A246" s="131">
        <v>376</v>
      </c>
      <c r="B246" s="131" t="s">
        <v>19</v>
      </c>
      <c r="C246" s="131" t="s">
        <v>70</v>
      </c>
      <c r="D246" s="23" t="s">
        <v>72</v>
      </c>
      <c r="E246" s="23">
        <v>0.5</v>
      </c>
      <c r="F246" s="23">
        <v>0.5</v>
      </c>
      <c r="G246" s="24">
        <v>570</v>
      </c>
      <c r="H246" s="24">
        <f t="shared" ref="H246:H247" si="48">G246*E246/1000</f>
        <v>0.28499999999999998</v>
      </c>
      <c r="I246" s="132">
        <f>H246+H247+H248</f>
        <v>1.08</v>
      </c>
      <c r="J246" s="115">
        <v>0.2</v>
      </c>
      <c r="K246" s="115">
        <v>0</v>
      </c>
      <c r="L246" s="115">
        <v>13.4</v>
      </c>
      <c r="M246" s="127">
        <v>52</v>
      </c>
      <c r="N246" s="127">
        <v>0</v>
      </c>
      <c r="O246" s="127">
        <v>0.06</v>
      </c>
      <c r="P246" s="127">
        <v>0</v>
      </c>
      <c r="Q246" s="112">
        <v>0</v>
      </c>
      <c r="R246" s="112">
        <v>2.98</v>
      </c>
      <c r="S246" s="112">
        <v>4.5</v>
      </c>
      <c r="T246" s="112">
        <v>2.4</v>
      </c>
      <c r="U246" s="121">
        <v>0.5</v>
      </c>
    </row>
    <row r="247" spans="1:21" s="2" customFormat="1">
      <c r="A247" s="131"/>
      <c r="B247" s="131"/>
      <c r="C247" s="131"/>
      <c r="D247" s="23" t="s">
        <v>24</v>
      </c>
      <c r="E247" s="23">
        <v>15</v>
      </c>
      <c r="F247" s="23">
        <v>15</v>
      </c>
      <c r="G247" s="24">
        <v>53</v>
      </c>
      <c r="H247" s="24">
        <f t="shared" si="48"/>
        <v>0.79500000000000004</v>
      </c>
      <c r="I247" s="132"/>
      <c r="J247" s="116"/>
      <c r="K247" s="116"/>
      <c r="L247" s="116"/>
      <c r="M247" s="128"/>
      <c r="N247" s="128"/>
      <c r="O247" s="128"/>
      <c r="P247" s="128"/>
      <c r="Q247" s="113"/>
      <c r="R247" s="113"/>
      <c r="S247" s="113"/>
      <c r="T247" s="113"/>
      <c r="U247" s="122"/>
    </row>
    <row r="248" spans="1:21" s="2" customFormat="1">
      <c r="A248" s="131"/>
      <c r="B248" s="131"/>
      <c r="C248" s="131"/>
      <c r="D248" s="23" t="s">
        <v>25</v>
      </c>
      <c r="E248" s="23">
        <v>150</v>
      </c>
      <c r="F248" s="23">
        <v>150</v>
      </c>
      <c r="G248" s="61"/>
      <c r="H248" s="61"/>
      <c r="I248" s="132"/>
      <c r="J248" s="116"/>
      <c r="K248" s="116"/>
      <c r="L248" s="116"/>
      <c r="M248" s="128"/>
      <c r="N248" s="128"/>
      <c r="O248" s="128"/>
      <c r="P248" s="128"/>
      <c r="Q248" s="113"/>
      <c r="R248" s="113"/>
      <c r="S248" s="113"/>
      <c r="T248" s="113"/>
      <c r="U248" s="122"/>
    </row>
    <row r="249" spans="1:21" s="2" customFormat="1">
      <c r="A249" s="131"/>
      <c r="B249" s="131"/>
      <c r="C249" s="131"/>
      <c r="D249" s="23"/>
      <c r="E249" s="23"/>
      <c r="F249" s="23"/>
      <c r="G249" s="61"/>
      <c r="H249" s="61"/>
      <c r="I249" s="132"/>
      <c r="J249" s="117"/>
      <c r="K249" s="117"/>
      <c r="L249" s="117"/>
      <c r="M249" s="129"/>
      <c r="N249" s="129"/>
      <c r="O249" s="129"/>
      <c r="P249" s="129"/>
      <c r="Q249" s="114"/>
      <c r="R249" s="114"/>
      <c r="S249" s="114"/>
      <c r="T249" s="114"/>
      <c r="U249" s="123"/>
    </row>
    <row r="250" spans="1:21" s="2" customFormat="1">
      <c r="A250" s="23"/>
      <c r="B250" s="23" t="s">
        <v>7</v>
      </c>
      <c r="C250" s="23"/>
      <c r="D250" s="23"/>
      <c r="E250" s="23"/>
      <c r="F250" s="23"/>
      <c r="G250" s="24"/>
      <c r="H250" s="24"/>
      <c r="I250" s="97">
        <v>28.83</v>
      </c>
      <c r="J250" s="98">
        <f t="shared" ref="J250:U250" si="49">J236+J243+J244+J245+J246</f>
        <v>13.53</v>
      </c>
      <c r="K250" s="98">
        <f t="shared" si="49"/>
        <v>27.299999999999997</v>
      </c>
      <c r="L250" s="98">
        <f t="shared" si="49"/>
        <v>86.09</v>
      </c>
      <c r="M250" s="98">
        <f t="shared" si="49"/>
        <v>643.32999999999993</v>
      </c>
      <c r="N250" s="98">
        <f t="shared" si="49"/>
        <v>0.18000000000000002</v>
      </c>
      <c r="O250" s="98">
        <f t="shared" si="49"/>
        <v>0.16999999999999998</v>
      </c>
      <c r="P250" s="98">
        <f t="shared" si="49"/>
        <v>79.05</v>
      </c>
      <c r="Q250" s="98">
        <f t="shared" si="49"/>
        <v>3.9</v>
      </c>
      <c r="R250" s="98">
        <f t="shared" si="49"/>
        <v>158.28</v>
      </c>
      <c r="S250" s="98">
        <f t="shared" si="49"/>
        <v>356.7</v>
      </c>
      <c r="T250" s="98">
        <f t="shared" si="49"/>
        <v>96.550000000000011</v>
      </c>
      <c r="U250" s="98">
        <f t="shared" si="49"/>
        <v>2.54</v>
      </c>
    </row>
    <row r="251" spans="1:21" s="2" customFormat="1">
      <c r="A251" s="23"/>
      <c r="B251" s="23"/>
      <c r="C251" s="23"/>
      <c r="D251" s="23"/>
      <c r="E251" s="23"/>
      <c r="F251" s="23"/>
      <c r="G251" s="24"/>
      <c r="H251" s="24"/>
      <c r="I251" s="97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</row>
    <row r="252" spans="1:21" s="2" customFormat="1" ht="12.75" customHeight="1">
      <c r="A252" s="130" t="s">
        <v>105</v>
      </c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</row>
    <row r="253" spans="1:21" s="2" customFormat="1">
      <c r="A253" s="131" t="s">
        <v>93</v>
      </c>
      <c r="B253" s="131" t="s">
        <v>111</v>
      </c>
      <c r="C253" s="131" t="s">
        <v>113</v>
      </c>
      <c r="D253" s="23" t="s">
        <v>94</v>
      </c>
      <c r="E253" s="23">
        <v>188</v>
      </c>
      <c r="F253" s="23">
        <v>184</v>
      </c>
      <c r="G253" s="24">
        <v>260</v>
      </c>
      <c r="H253" s="24">
        <f t="shared" ref="H253:H261" si="50">G253*E253/1000</f>
        <v>48.88</v>
      </c>
      <c r="I253" s="118">
        <f>H253+H254+H255+H256+H257+H258+H259+H260+H261</f>
        <v>80.98</v>
      </c>
      <c r="J253" s="115">
        <v>21.8</v>
      </c>
      <c r="K253" s="115">
        <v>17.72</v>
      </c>
      <c r="L253" s="115">
        <v>60.72</v>
      </c>
      <c r="M253" s="115">
        <v>404</v>
      </c>
      <c r="N253" s="115">
        <v>0.14000000000000001</v>
      </c>
      <c r="O253" s="115">
        <v>0.78</v>
      </c>
      <c r="P253" s="115">
        <v>0</v>
      </c>
      <c r="Q253" s="115">
        <v>0</v>
      </c>
      <c r="R253" s="112">
        <v>427.8</v>
      </c>
      <c r="S253" s="112">
        <v>0</v>
      </c>
      <c r="T253" s="112">
        <v>0</v>
      </c>
      <c r="U253" s="112">
        <v>1.42</v>
      </c>
    </row>
    <row r="254" spans="1:21" s="2" customFormat="1">
      <c r="A254" s="131"/>
      <c r="B254" s="131"/>
      <c r="C254" s="131"/>
      <c r="D254" s="23" t="s">
        <v>56</v>
      </c>
      <c r="E254" s="23">
        <v>12</v>
      </c>
      <c r="F254" s="23">
        <v>12</v>
      </c>
      <c r="G254" s="24">
        <v>40</v>
      </c>
      <c r="H254" s="24">
        <f t="shared" si="50"/>
        <v>0.48</v>
      </c>
      <c r="I254" s="119"/>
      <c r="J254" s="116"/>
      <c r="K254" s="116"/>
      <c r="L254" s="116"/>
      <c r="M254" s="116"/>
      <c r="N254" s="116"/>
      <c r="O254" s="116"/>
      <c r="P254" s="116"/>
      <c r="Q254" s="116"/>
      <c r="R254" s="113"/>
      <c r="S254" s="113"/>
      <c r="T254" s="113"/>
      <c r="U254" s="113"/>
    </row>
    <row r="255" spans="1:21" s="2" customFormat="1">
      <c r="A255" s="131"/>
      <c r="B255" s="131"/>
      <c r="C255" s="131"/>
      <c r="D255" s="23" t="s">
        <v>24</v>
      </c>
      <c r="E255" s="23">
        <v>16</v>
      </c>
      <c r="F255" s="23">
        <v>16</v>
      </c>
      <c r="G255" s="24">
        <v>53</v>
      </c>
      <c r="H255" s="24">
        <f t="shared" si="50"/>
        <v>0.84799999999999998</v>
      </c>
      <c r="I255" s="119"/>
      <c r="J255" s="116"/>
      <c r="K255" s="116"/>
      <c r="L255" s="116"/>
      <c r="M255" s="116"/>
      <c r="N255" s="116"/>
      <c r="O255" s="116"/>
      <c r="P255" s="116"/>
      <c r="Q255" s="116"/>
      <c r="R255" s="113"/>
      <c r="S255" s="113"/>
      <c r="T255" s="113"/>
      <c r="U255" s="113"/>
    </row>
    <row r="256" spans="1:21" s="2" customFormat="1">
      <c r="A256" s="131"/>
      <c r="B256" s="131"/>
      <c r="C256" s="131"/>
      <c r="D256" s="23" t="s">
        <v>95</v>
      </c>
      <c r="E256" s="23">
        <v>8</v>
      </c>
      <c r="F256" s="23">
        <v>8</v>
      </c>
      <c r="G256" s="24">
        <v>200</v>
      </c>
      <c r="H256" s="24">
        <f t="shared" si="50"/>
        <v>1.6</v>
      </c>
      <c r="I256" s="119"/>
      <c r="J256" s="116"/>
      <c r="K256" s="116"/>
      <c r="L256" s="116"/>
      <c r="M256" s="116"/>
      <c r="N256" s="116"/>
      <c r="O256" s="116"/>
      <c r="P256" s="116"/>
      <c r="Q256" s="116"/>
      <c r="R256" s="113"/>
      <c r="S256" s="113"/>
      <c r="T256" s="113"/>
      <c r="U256" s="113"/>
    </row>
    <row r="257" spans="1:24" s="2" customFormat="1">
      <c r="A257" s="131"/>
      <c r="B257" s="131"/>
      <c r="C257" s="131"/>
      <c r="D257" s="23" t="s">
        <v>21</v>
      </c>
      <c r="E257" s="23">
        <v>8</v>
      </c>
      <c r="F257" s="23">
        <v>8</v>
      </c>
      <c r="G257" s="24">
        <v>500</v>
      </c>
      <c r="H257" s="24">
        <f t="shared" si="50"/>
        <v>4</v>
      </c>
      <c r="I257" s="119"/>
      <c r="J257" s="116"/>
      <c r="K257" s="116"/>
      <c r="L257" s="116"/>
      <c r="M257" s="116"/>
      <c r="N257" s="116"/>
      <c r="O257" s="116"/>
      <c r="P257" s="116"/>
      <c r="Q257" s="116"/>
      <c r="R257" s="113"/>
      <c r="S257" s="113"/>
      <c r="T257" s="113"/>
      <c r="U257" s="113"/>
    </row>
    <row r="258" spans="1:24" s="2" customFormat="1">
      <c r="A258" s="131"/>
      <c r="B258" s="131"/>
      <c r="C258" s="131"/>
      <c r="D258" s="23" t="s">
        <v>75</v>
      </c>
      <c r="E258" s="23">
        <v>8</v>
      </c>
      <c r="F258" s="23">
        <v>8</v>
      </c>
      <c r="G258" s="24">
        <v>70</v>
      </c>
      <c r="H258" s="24">
        <f t="shared" si="50"/>
        <v>0.56000000000000005</v>
      </c>
      <c r="I258" s="119"/>
      <c r="J258" s="116"/>
      <c r="K258" s="116"/>
      <c r="L258" s="116"/>
      <c r="M258" s="116"/>
      <c r="N258" s="116"/>
      <c r="O258" s="116"/>
      <c r="P258" s="116"/>
      <c r="Q258" s="116"/>
      <c r="R258" s="113"/>
      <c r="S258" s="113"/>
      <c r="T258" s="113"/>
      <c r="U258" s="113"/>
    </row>
    <row r="259" spans="1:24" s="2" customFormat="1">
      <c r="A259" s="131"/>
      <c r="B259" s="131"/>
      <c r="C259" s="131"/>
      <c r="D259" s="23" t="s">
        <v>35</v>
      </c>
      <c r="E259" s="23">
        <v>8</v>
      </c>
      <c r="F259" s="23">
        <v>8</v>
      </c>
      <c r="G259" s="24">
        <v>175</v>
      </c>
      <c r="H259" s="24">
        <f t="shared" si="50"/>
        <v>1.4</v>
      </c>
      <c r="I259" s="119"/>
      <c r="J259" s="116"/>
      <c r="K259" s="116"/>
      <c r="L259" s="116"/>
      <c r="M259" s="116"/>
      <c r="N259" s="116"/>
      <c r="O259" s="116"/>
      <c r="P259" s="116"/>
      <c r="Q259" s="116"/>
      <c r="R259" s="113"/>
      <c r="S259" s="113"/>
      <c r="T259" s="113"/>
      <c r="U259" s="113"/>
    </row>
    <row r="260" spans="1:24" s="2" customFormat="1">
      <c r="A260" s="131"/>
      <c r="B260" s="131"/>
      <c r="C260" s="131"/>
      <c r="D260" s="23" t="s">
        <v>79</v>
      </c>
      <c r="E260" s="23">
        <v>1</v>
      </c>
      <c r="F260" s="23">
        <v>1</v>
      </c>
      <c r="G260" s="24">
        <v>12</v>
      </c>
      <c r="H260" s="24">
        <f t="shared" si="50"/>
        <v>1.2E-2</v>
      </c>
      <c r="I260" s="119"/>
      <c r="J260" s="116"/>
      <c r="K260" s="116"/>
      <c r="L260" s="116"/>
      <c r="M260" s="116"/>
      <c r="N260" s="116"/>
      <c r="O260" s="116"/>
      <c r="P260" s="116"/>
      <c r="Q260" s="116"/>
      <c r="R260" s="113"/>
      <c r="S260" s="113"/>
      <c r="T260" s="113"/>
      <c r="U260" s="113"/>
    </row>
    <row r="261" spans="1:24">
      <c r="A261" s="131"/>
      <c r="B261" s="131"/>
      <c r="C261" s="131"/>
      <c r="D261" s="23" t="s">
        <v>112</v>
      </c>
      <c r="E261" s="23">
        <v>80</v>
      </c>
      <c r="F261" s="23">
        <v>80</v>
      </c>
      <c r="G261" s="24">
        <v>290</v>
      </c>
      <c r="H261" s="24">
        <f t="shared" si="50"/>
        <v>23.2</v>
      </c>
      <c r="I261" s="119"/>
      <c r="J261" s="116"/>
      <c r="K261" s="116"/>
      <c r="L261" s="116"/>
      <c r="M261" s="116"/>
      <c r="N261" s="116"/>
      <c r="O261" s="116"/>
      <c r="P261" s="116"/>
      <c r="Q261" s="116"/>
      <c r="R261" s="113"/>
      <c r="S261" s="113"/>
      <c r="T261" s="113"/>
      <c r="U261" s="113"/>
      <c r="V261" s="2"/>
      <c r="W261" s="2"/>
      <c r="X261" s="2"/>
    </row>
    <row r="262" spans="1:24">
      <c r="A262" s="131">
        <v>379</v>
      </c>
      <c r="B262" s="131" t="s">
        <v>107</v>
      </c>
      <c r="C262" s="131" t="s">
        <v>129</v>
      </c>
      <c r="D262" s="23" t="s">
        <v>108</v>
      </c>
      <c r="E262" s="23">
        <v>5</v>
      </c>
      <c r="F262" s="23">
        <v>5</v>
      </c>
      <c r="G262" s="24">
        <v>350</v>
      </c>
      <c r="H262" s="24">
        <f t="shared" ref="H262" si="51">G262*E262/1000</f>
        <v>1.75</v>
      </c>
      <c r="I262" s="132">
        <f>H262+H264+H265</f>
        <v>8.11</v>
      </c>
      <c r="J262" s="115">
        <v>3.17</v>
      </c>
      <c r="K262" s="115">
        <v>2.68</v>
      </c>
      <c r="L262" s="115">
        <v>15.9</v>
      </c>
      <c r="M262" s="115">
        <v>100.6</v>
      </c>
      <c r="N262" s="115">
        <v>0</v>
      </c>
      <c r="O262" s="115">
        <v>1.3</v>
      </c>
      <c r="P262" s="115">
        <v>0</v>
      </c>
      <c r="Q262" s="115">
        <v>0</v>
      </c>
      <c r="R262" s="112">
        <v>125.78</v>
      </c>
      <c r="S262" s="112">
        <v>0</v>
      </c>
      <c r="T262" s="112">
        <v>14</v>
      </c>
      <c r="U262" s="112">
        <v>0.13</v>
      </c>
    </row>
    <row r="263" spans="1:24">
      <c r="A263" s="131"/>
      <c r="B263" s="131"/>
      <c r="C263" s="131"/>
      <c r="D263" s="23" t="s">
        <v>25</v>
      </c>
      <c r="E263" s="23">
        <v>120</v>
      </c>
      <c r="F263" s="23">
        <v>120</v>
      </c>
      <c r="G263" s="24"/>
      <c r="H263" s="24"/>
      <c r="I263" s="132"/>
      <c r="J263" s="116"/>
      <c r="K263" s="116"/>
      <c r="L263" s="116"/>
      <c r="M263" s="116"/>
      <c r="N263" s="116"/>
      <c r="O263" s="116"/>
      <c r="P263" s="116"/>
      <c r="Q263" s="116"/>
      <c r="R263" s="113"/>
      <c r="S263" s="113"/>
      <c r="T263" s="113"/>
      <c r="U263" s="113"/>
    </row>
    <row r="264" spans="1:24">
      <c r="A264" s="131"/>
      <c r="B264" s="131"/>
      <c r="C264" s="131"/>
      <c r="D264" s="23" t="s">
        <v>24</v>
      </c>
      <c r="E264" s="23">
        <v>20</v>
      </c>
      <c r="F264" s="23">
        <v>20</v>
      </c>
      <c r="G264" s="24">
        <v>53</v>
      </c>
      <c r="H264" s="24">
        <f t="shared" ref="H264:H266" si="52">G264*E264/1000</f>
        <v>1.06</v>
      </c>
      <c r="I264" s="132"/>
      <c r="J264" s="116"/>
      <c r="K264" s="116"/>
      <c r="L264" s="116"/>
      <c r="M264" s="116"/>
      <c r="N264" s="116"/>
      <c r="O264" s="116"/>
      <c r="P264" s="116"/>
      <c r="Q264" s="116"/>
      <c r="R264" s="113"/>
      <c r="S264" s="113"/>
      <c r="T264" s="113"/>
      <c r="U264" s="113"/>
    </row>
    <row r="265" spans="1:24">
      <c r="A265" s="131"/>
      <c r="B265" s="131"/>
      <c r="C265" s="131"/>
      <c r="D265" s="23" t="s">
        <v>27</v>
      </c>
      <c r="E265" s="23">
        <v>100</v>
      </c>
      <c r="F265" s="23">
        <v>100</v>
      </c>
      <c r="G265" s="24">
        <v>53</v>
      </c>
      <c r="H265" s="24">
        <f t="shared" si="52"/>
        <v>5.3</v>
      </c>
      <c r="I265" s="132"/>
      <c r="J265" s="116"/>
      <c r="K265" s="116"/>
      <c r="L265" s="116"/>
      <c r="M265" s="116"/>
      <c r="N265" s="116"/>
      <c r="O265" s="116"/>
      <c r="P265" s="116"/>
      <c r="Q265" s="116"/>
      <c r="R265" s="113"/>
      <c r="S265" s="113"/>
      <c r="T265" s="113"/>
      <c r="U265" s="113"/>
    </row>
    <row r="266" spans="1:24">
      <c r="A266" s="23"/>
      <c r="B266" s="23" t="s">
        <v>130</v>
      </c>
      <c r="C266" s="23">
        <v>20</v>
      </c>
      <c r="D266" s="23" t="s">
        <v>130</v>
      </c>
      <c r="E266" s="23">
        <v>20</v>
      </c>
      <c r="F266" s="23">
        <v>20</v>
      </c>
      <c r="G266" s="24">
        <v>60</v>
      </c>
      <c r="H266" s="24">
        <f t="shared" si="52"/>
        <v>1.2</v>
      </c>
      <c r="I266" s="24">
        <v>1.2</v>
      </c>
      <c r="J266" s="23">
        <v>1.7</v>
      </c>
      <c r="K266" s="23">
        <v>0.6</v>
      </c>
      <c r="L266" s="23">
        <v>8.5</v>
      </c>
      <c r="M266" s="26">
        <v>51.8</v>
      </c>
      <c r="N266" s="26">
        <v>5.8</v>
      </c>
      <c r="O266" s="26">
        <v>0.06</v>
      </c>
      <c r="P266" s="26">
        <v>0</v>
      </c>
      <c r="Q266" s="26">
        <v>0.4</v>
      </c>
      <c r="R266" s="32">
        <v>1.4</v>
      </c>
      <c r="S266" s="32">
        <v>2</v>
      </c>
      <c r="T266" s="32"/>
      <c r="U266" s="32"/>
    </row>
    <row r="267" spans="1:24">
      <c r="A267" s="23"/>
      <c r="B267" s="23" t="s">
        <v>20</v>
      </c>
      <c r="C267" s="33">
        <v>30</v>
      </c>
      <c r="D267" s="23" t="s">
        <v>20</v>
      </c>
      <c r="E267" s="23">
        <v>30</v>
      </c>
      <c r="F267" s="23">
        <v>30</v>
      </c>
      <c r="G267" s="24">
        <v>42</v>
      </c>
      <c r="H267" s="24">
        <f t="shared" ref="H267" si="53">E267*G267/1000</f>
        <v>1.26</v>
      </c>
      <c r="I267" s="24">
        <v>1.26</v>
      </c>
      <c r="J267" s="23">
        <v>1.85</v>
      </c>
      <c r="K267" s="23">
        <v>0.65</v>
      </c>
      <c r="L267" s="23">
        <v>12.56</v>
      </c>
      <c r="M267" s="26">
        <v>64.33</v>
      </c>
      <c r="N267" s="27">
        <v>0.03</v>
      </c>
      <c r="O267" s="27">
        <v>0</v>
      </c>
      <c r="P267" s="27">
        <v>0</v>
      </c>
      <c r="Q267" s="27">
        <v>0</v>
      </c>
      <c r="R267" s="28">
        <v>6</v>
      </c>
      <c r="S267" s="28">
        <v>19.5</v>
      </c>
      <c r="T267" s="28">
        <v>4.2</v>
      </c>
      <c r="U267" s="28">
        <v>0.27</v>
      </c>
    </row>
    <row r="268" spans="1:24">
      <c r="A268" s="23"/>
      <c r="B268" s="23" t="s">
        <v>7</v>
      </c>
      <c r="C268" s="23"/>
      <c r="D268" s="23"/>
      <c r="E268" s="23"/>
      <c r="F268" s="23"/>
      <c r="G268" s="24"/>
      <c r="H268" s="24"/>
      <c r="I268" s="97">
        <v>91.55</v>
      </c>
      <c r="J268" s="98">
        <f t="shared" ref="J268:U268" si="54">J253+J267+J262</f>
        <v>26.82</v>
      </c>
      <c r="K268" s="98">
        <f t="shared" si="54"/>
        <v>21.049999999999997</v>
      </c>
      <c r="L268" s="98">
        <f t="shared" si="54"/>
        <v>89.18</v>
      </c>
      <c r="M268" s="98">
        <f t="shared" si="54"/>
        <v>568.92999999999995</v>
      </c>
      <c r="N268" s="98">
        <f t="shared" si="54"/>
        <v>0.17</v>
      </c>
      <c r="O268" s="98">
        <f t="shared" si="54"/>
        <v>2.08</v>
      </c>
      <c r="P268" s="98">
        <f t="shared" si="54"/>
        <v>0</v>
      </c>
      <c r="Q268" s="98">
        <f t="shared" si="54"/>
        <v>0</v>
      </c>
      <c r="R268" s="98">
        <f t="shared" si="54"/>
        <v>559.58000000000004</v>
      </c>
      <c r="S268" s="98">
        <f t="shared" si="54"/>
        <v>19.5</v>
      </c>
      <c r="T268" s="98">
        <f t="shared" si="54"/>
        <v>18.2</v>
      </c>
      <c r="U268" s="98">
        <f t="shared" si="54"/>
        <v>1.8199999999999998</v>
      </c>
    </row>
    <row r="269" spans="1:24">
      <c r="A269" s="23"/>
      <c r="B269" s="23" t="s">
        <v>106</v>
      </c>
      <c r="C269" s="23"/>
      <c r="D269" s="23"/>
      <c r="E269" s="23"/>
      <c r="F269" s="23"/>
      <c r="G269" s="24"/>
      <c r="H269" s="24"/>
      <c r="I269" s="104">
        <v>622.94000000000005</v>
      </c>
      <c r="J269" s="53">
        <f t="shared" ref="J269:U269" si="55">J49+J68+J90+J112+J141+J159+J175+J198+J214+J230+J250+J268</f>
        <v>208.46</v>
      </c>
      <c r="K269" s="53">
        <f t="shared" si="55"/>
        <v>226.17000000000002</v>
      </c>
      <c r="L269" s="53">
        <f t="shared" si="55"/>
        <v>904.03</v>
      </c>
      <c r="M269" s="53">
        <f t="shared" si="55"/>
        <v>6108.2699999999995</v>
      </c>
      <c r="N269" s="53">
        <f t="shared" si="55"/>
        <v>2.42</v>
      </c>
      <c r="O269" s="53">
        <f t="shared" si="55"/>
        <v>128.81</v>
      </c>
      <c r="P269" s="53">
        <f t="shared" si="55"/>
        <v>422.76000000000005</v>
      </c>
      <c r="Q269" s="53">
        <f t="shared" si="55"/>
        <v>10.98</v>
      </c>
      <c r="R269" s="53">
        <f t="shared" si="55"/>
        <v>2839.6000000000004</v>
      </c>
      <c r="S269" s="53">
        <f t="shared" si="55"/>
        <v>1478.6000000000001</v>
      </c>
      <c r="T269" s="53">
        <f t="shared" si="55"/>
        <v>638.03</v>
      </c>
      <c r="U269" s="53">
        <f t="shared" si="55"/>
        <v>45.65</v>
      </c>
    </row>
    <row r="270" spans="1:24">
      <c r="A270" s="23"/>
      <c r="B270" s="23" t="s">
        <v>127</v>
      </c>
      <c r="C270" s="23"/>
      <c r="D270" s="23"/>
      <c r="E270" s="23"/>
      <c r="F270" s="23"/>
      <c r="G270" s="24"/>
      <c r="H270" s="24"/>
      <c r="I270" s="99">
        <v>62.29</v>
      </c>
      <c r="J270" s="100">
        <f t="shared" ref="J270:U270" si="56">J269/12</f>
        <v>17.371666666666666</v>
      </c>
      <c r="K270" s="100">
        <f t="shared" si="56"/>
        <v>18.8475</v>
      </c>
      <c r="L270" s="100">
        <f t="shared" si="56"/>
        <v>75.335833333333326</v>
      </c>
      <c r="M270" s="100">
        <f t="shared" si="56"/>
        <v>509.02249999999998</v>
      </c>
      <c r="N270" s="100">
        <f t="shared" si="56"/>
        <v>0.20166666666666666</v>
      </c>
      <c r="O270" s="100">
        <f t="shared" si="56"/>
        <v>10.734166666666667</v>
      </c>
      <c r="P270" s="100">
        <f t="shared" si="56"/>
        <v>35.230000000000004</v>
      </c>
      <c r="Q270" s="100">
        <f t="shared" si="56"/>
        <v>0.91500000000000004</v>
      </c>
      <c r="R270" s="100">
        <f t="shared" si="56"/>
        <v>236.63333333333335</v>
      </c>
      <c r="S270" s="100">
        <f t="shared" si="56"/>
        <v>123.21666666666668</v>
      </c>
      <c r="T270" s="100">
        <f t="shared" si="56"/>
        <v>53.169166666666662</v>
      </c>
      <c r="U270" s="100">
        <f t="shared" si="56"/>
        <v>3.8041666666666667</v>
      </c>
    </row>
  </sheetData>
  <mergeCells count="487">
    <mergeCell ref="O153:O155"/>
    <mergeCell ref="P153:P155"/>
    <mergeCell ref="Q153:Q155"/>
    <mergeCell ref="R153:R155"/>
    <mergeCell ref="S153:S155"/>
    <mergeCell ref="T153:T155"/>
    <mergeCell ref="U153:U155"/>
    <mergeCell ref="A209:A211"/>
    <mergeCell ref="B209:B211"/>
    <mergeCell ref="C209:C211"/>
    <mergeCell ref="I209:I211"/>
    <mergeCell ref="J209:J211"/>
    <mergeCell ref="K209:K211"/>
    <mergeCell ref="L209:L211"/>
    <mergeCell ref="M209:M211"/>
    <mergeCell ref="N209:N211"/>
    <mergeCell ref="O209:O211"/>
    <mergeCell ref="P209:P211"/>
    <mergeCell ref="Q209:Q211"/>
    <mergeCell ref="R209:R211"/>
    <mergeCell ref="S209:S211"/>
    <mergeCell ref="T209:T211"/>
    <mergeCell ref="U209:U211"/>
    <mergeCell ref="A153:A155"/>
    <mergeCell ref="B153:B155"/>
    <mergeCell ref="C153:C155"/>
    <mergeCell ref="I153:I155"/>
    <mergeCell ref="J153:J155"/>
    <mergeCell ref="K153:K155"/>
    <mergeCell ref="L153:L155"/>
    <mergeCell ref="M153:M155"/>
    <mergeCell ref="N153:N155"/>
    <mergeCell ref="U43:U46"/>
    <mergeCell ref="O106:O108"/>
    <mergeCell ref="P106:P108"/>
    <mergeCell ref="Q106:Q108"/>
    <mergeCell ref="R106:R108"/>
    <mergeCell ref="S106:S108"/>
    <mergeCell ref="T106:T108"/>
    <mergeCell ref="U106:U108"/>
    <mergeCell ref="L43:L46"/>
    <mergeCell ref="M43:M46"/>
    <mergeCell ref="N43:N46"/>
    <mergeCell ref="O43:O46"/>
    <mergeCell ref="P43:P46"/>
    <mergeCell ref="Q43:Q46"/>
    <mergeCell ref="R43:R46"/>
    <mergeCell ref="S43:S46"/>
    <mergeCell ref="A106:A108"/>
    <mergeCell ref="B106:B108"/>
    <mergeCell ref="C106:C108"/>
    <mergeCell ref="I106:I108"/>
    <mergeCell ref="J106:J108"/>
    <mergeCell ref="K106:K108"/>
    <mergeCell ref="L106:L108"/>
    <mergeCell ref="M106:M108"/>
    <mergeCell ref="N106:N108"/>
    <mergeCell ref="C86:C88"/>
    <mergeCell ref="B20:T20"/>
    <mergeCell ref="B21:T21"/>
    <mergeCell ref="C75:C83"/>
    <mergeCell ref="I75:I83"/>
    <mergeCell ref="J75:J83"/>
    <mergeCell ref="K75:K83"/>
    <mergeCell ref="B86:B88"/>
    <mergeCell ref="K86:K88"/>
    <mergeCell ref="L86:L88"/>
    <mergeCell ref="M86:M88"/>
    <mergeCell ref="I36:I41"/>
    <mergeCell ref="A34:U34"/>
    <mergeCell ref="J36:J41"/>
    <mergeCell ref="N86:N88"/>
    <mergeCell ref="O86:O88"/>
    <mergeCell ref="P86:P88"/>
    <mergeCell ref="Q86:Q88"/>
    <mergeCell ref="R86:R88"/>
    <mergeCell ref="S86:S88"/>
    <mergeCell ref="T86:T88"/>
    <mergeCell ref="U86:U88"/>
    <mergeCell ref="A53:A61"/>
    <mergeCell ref="A43:A46"/>
    <mergeCell ref="A69:U69"/>
    <mergeCell ref="U75:U83"/>
    <mergeCell ref="P75:P83"/>
    <mergeCell ref="Q75:Q83"/>
    <mergeCell ref="S75:S83"/>
    <mergeCell ref="O75:O83"/>
    <mergeCell ref="L75:L83"/>
    <mergeCell ref="M75:M83"/>
    <mergeCell ref="N75:N83"/>
    <mergeCell ref="T75:T83"/>
    <mergeCell ref="R75:R83"/>
    <mergeCell ref="A75:A83"/>
    <mergeCell ref="J71:K71"/>
    <mergeCell ref="T43:T46"/>
    <mergeCell ref="B11:V11"/>
    <mergeCell ref="B13:V13"/>
    <mergeCell ref="U36:U41"/>
    <mergeCell ref="K36:K41"/>
    <mergeCell ref="S53:S61"/>
    <mergeCell ref="T53:T61"/>
    <mergeCell ref="G31:I32"/>
    <mergeCell ref="J31:L32"/>
    <mergeCell ref="R53:R61"/>
    <mergeCell ref="O53:O61"/>
    <mergeCell ref="P53:P61"/>
    <mergeCell ref="B53:B61"/>
    <mergeCell ref="C53:C61"/>
    <mergeCell ref="I53:I61"/>
    <mergeCell ref="J53:J61"/>
    <mergeCell ref="K53:K61"/>
    <mergeCell ref="L53:L61"/>
    <mergeCell ref="M53:M61"/>
    <mergeCell ref="Q53:Q61"/>
    <mergeCell ref="B43:B46"/>
    <mergeCell ref="C43:C46"/>
    <mergeCell ref="I43:I46"/>
    <mergeCell ref="J43:J46"/>
    <mergeCell ref="K43:K46"/>
    <mergeCell ref="A36:A41"/>
    <mergeCell ref="B36:B41"/>
    <mergeCell ref="C36:C41"/>
    <mergeCell ref="A86:A88"/>
    <mergeCell ref="T96:T102"/>
    <mergeCell ref="U96:U102"/>
    <mergeCell ref="B22:T22"/>
    <mergeCell ref="N36:N41"/>
    <mergeCell ref="R31:U32"/>
    <mergeCell ref="O36:O41"/>
    <mergeCell ref="S36:S41"/>
    <mergeCell ref="T36:T41"/>
    <mergeCell ref="N53:N61"/>
    <mergeCell ref="A50:U50"/>
    <mergeCell ref="A31:A33"/>
    <mergeCell ref="B31:B33"/>
    <mergeCell ref="C31:C33"/>
    <mergeCell ref="D31:D33"/>
    <mergeCell ref="E31:F32"/>
    <mergeCell ref="U53:U61"/>
    <mergeCell ref="R36:R41"/>
    <mergeCell ref="M31:M33"/>
    <mergeCell ref="B75:B83"/>
    <mergeCell ref="N31:Q32"/>
    <mergeCell ref="M36:M41"/>
    <mergeCell ref="L36:L41"/>
    <mergeCell ref="P36:P41"/>
    <mergeCell ref="Q36:Q41"/>
    <mergeCell ref="I86:I88"/>
    <mergeCell ref="J86:J88"/>
    <mergeCell ref="A103:A105"/>
    <mergeCell ref="B103:B105"/>
    <mergeCell ref="C103:C105"/>
    <mergeCell ref="I103:I105"/>
    <mergeCell ref="J103:J105"/>
    <mergeCell ref="K103:K105"/>
    <mergeCell ref="L103:L105"/>
    <mergeCell ref="A92:U92"/>
    <mergeCell ref="A96:A102"/>
    <mergeCell ref="B96:B102"/>
    <mergeCell ref="C96:C102"/>
    <mergeCell ref="I96:I102"/>
    <mergeCell ref="J96:J102"/>
    <mergeCell ref="K96:K102"/>
    <mergeCell ref="L96:L102"/>
    <mergeCell ref="M96:M102"/>
    <mergeCell ref="N96:N102"/>
    <mergeCell ref="O96:O102"/>
    <mergeCell ref="P96:P102"/>
    <mergeCell ref="Q96:Q102"/>
    <mergeCell ref="R96:R102"/>
    <mergeCell ref="S96:S102"/>
    <mergeCell ref="M103:M105"/>
    <mergeCell ref="N103:N105"/>
    <mergeCell ref="R120:R129"/>
    <mergeCell ref="S120:S129"/>
    <mergeCell ref="T120:T129"/>
    <mergeCell ref="U120:U129"/>
    <mergeCell ref="O103:O105"/>
    <mergeCell ref="P103:P105"/>
    <mergeCell ref="Q103:Q105"/>
    <mergeCell ref="R103:R105"/>
    <mergeCell ref="S103:S105"/>
    <mergeCell ref="T103:T105"/>
    <mergeCell ref="U103:U105"/>
    <mergeCell ref="B114:Q114"/>
    <mergeCell ref="H115:I115"/>
    <mergeCell ref="H117:I117"/>
    <mergeCell ref="A120:A129"/>
    <mergeCell ref="B120:B129"/>
    <mergeCell ref="C120:C129"/>
    <mergeCell ref="I120:I129"/>
    <mergeCell ref="J120:J129"/>
    <mergeCell ref="K120:K129"/>
    <mergeCell ref="L120:L129"/>
    <mergeCell ref="M120:M129"/>
    <mergeCell ref="N120:N129"/>
    <mergeCell ref="J130:J133"/>
    <mergeCell ref="K130:K133"/>
    <mergeCell ref="L130:L133"/>
    <mergeCell ref="M130:M133"/>
    <mergeCell ref="N130:N133"/>
    <mergeCell ref="O120:O129"/>
    <mergeCell ref="P120:P129"/>
    <mergeCell ref="Q120:Q129"/>
    <mergeCell ref="O130:O133"/>
    <mergeCell ref="P130:P133"/>
    <mergeCell ref="Q130:Q133"/>
    <mergeCell ref="R130:R133"/>
    <mergeCell ref="S130:S133"/>
    <mergeCell ref="T130:T133"/>
    <mergeCell ref="U130:U133"/>
    <mergeCell ref="A134:A136"/>
    <mergeCell ref="B134:B136"/>
    <mergeCell ref="C134:C136"/>
    <mergeCell ref="I134:I136"/>
    <mergeCell ref="J134:J136"/>
    <mergeCell ref="K134:K136"/>
    <mergeCell ref="L134:L136"/>
    <mergeCell ref="M134:M136"/>
    <mergeCell ref="N134:N136"/>
    <mergeCell ref="O134:O136"/>
    <mergeCell ref="P134:P136"/>
    <mergeCell ref="Q134:Q136"/>
    <mergeCell ref="R134:R136"/>
    <mergeCell ref="S134:S136"/>
    <mergeCell ref="T134:T136"/>
    <mergeCell ref="U134:U136"/>
    <mergeCell ref="A130:A133"/>
    <mergeCell ref="B130:B133"/>
    <mergeCell ref="C130:C133"/>
    <mergeCell ref="I130:I133"/>
    <mergeCell ref="R147:R152"/>
    <mergeCell ref="S147:S152"/>
    <mergeCell ref="T147:T152"/>
    <mergeCell ref="U147:U152"/>
    <mergeCell ref="B142:Q142"/>
    <mergeCell ref="A147:A152"/>
    <mergeCell ref="B147:B152"/>
    <mergeCell ref="C147:C152"/>
    <mergeCell ref="I147:I152"/>
    <mergeCell ref="J147:J152"/>
    <mergeCell ref="K147:K152"/>
    <mergeCell ref="L147:L152"/>
    <mergeCell ref="M147:M152"/>
    <mergeCell ref="N147:N152"/>
    <mergeCell ref="O147:O152"/>
    <mergeCell ref="P147:P152"/>
    <mergeCell ref="Q147:Q152"/>
    <mergeCell ref="B160:Q160"/>
    <mergeCell ref="A163:A166"/>
    <mergeCell ref="B163:B166"/>
    <mergeCell ref="C163:C166"/>
    <mergeCell ref="I163:I166"/>
    <mergeCell ref="J163:J166"/>
    <mergeCell ref="K163:K166"/>
    <mergeCell ref="L163:L166"/>
    <mergeCell ref="M163:M166"/>
    <mergeCell ref="N163:N166"/>
    <mergeCell ref="O163:O166"/>
    <mergeCell ref="P163:P166"/>
    <mergeCell ref="Q163:Q166"/>
    <mergeCell ref="R163:R166"/>
    <mergeCell ref="S163:S166"/>
    <mergeCell ref="T163:T166"/>
    <mergeCell ref="U163:U166"/>
    <mergeCell ref="A167:A170"/>
    <mergeCell ref="B167:B170"/>
    <mergeCell ref="C167:C170"/>
    <mergeCell ref="I167:I170"/>
    <mergeCell ref="J167:J170"/>
    <mergeCell ref="K167:K170"/>
    <mergeCell ref="L167:L170"/>
    <mergeCell ref="M167:M170"/>
    <mergeCell ref="N167:N170"/>
    <mergeCell ref="O167:O170"/>
    <mergeCell ref="P167:P170"/>
    <mergeCell ref="Q167:Q170"/>
    <mergeCell ref="R167:R170"/>
    <mergeCell ref="S167:S170"/>
    <mergeCell ref="T167:T170"/>
    <mergeCell ref="U167:U170"/>
    <mergeCell ref="B176:Q176"/>
    <mergeCell ref="A182:A188"/>
    <mergeCell ref="B182:B188"/>
    <mergeCell ref="C182:C188"/>
    <mergeCell ref="I182:I188"/>
    <mergeCell ref="J182:J188"/>
    <mergeCell ref="K182:K188"/>
    <mergeCell ref="L182:L188"/>
    <mergeCell ref="M182:M188"/>
    <mergeCell ref="N182:N188"/>
    <mergeCell ref="O182:O188"/>
    <mergeCell ref="P182:P188"/>
    <mergeCell ref="Q182:Q188"/>
    <mergeCell ref="R182:R188"/>
    <mergeCell ref="S182:S188"/>
    <mergeCell ref="T182:T188"/>
    <mergeCell ref="U182:U188"/>
    <mergeCell ref="A189:A191"/>
    <mergeCell ref="B189:B191"/>
    <mergeCell ref="C189:C191"/>
    <mergeCell ref="I189:I191"/>
    <mergeCell ref="J189:J191"/>
    <mergeCell ref="K189:K191"/>
    <mergeCell ref="L189:L191"/>
    <mergeCell ref="M189:M191"/>
    <mergeCell ref="N189:N191"/>
    <mergeCell ref="O189:O191"/>
    <mergeCell ref="P189:P191"/>
    <mergeCell ref="Q189:Q191"/>
    <mergeCell ref="R189:R191"/>
    <mergeCell ref="S189:S191"/>
    <mergeCell ref="T189:T191"/>
    <mergeCell ref="U189:U191"/>
    <mergeCell ref="A192:A194"/>
    <mergeCell ref="B192:B194"/>
    <mergeCell ref="C192:C194"/>
    <mergeCell ref="I192:I194"/>
    <mergeCell ref="J192:J194"/>
    <mergeCell ref="K192:K194"/>
    <mergeCell ref="L192:L194"/>
    <mergeCell ref="M192:M194"/>
    <mergeCell ref="N192:N194"/>
    <mergeCell ref="T216:T222"/>
    <mergeCell ref="U216:U222"/>
    <mergeCell ref="T224:T226"/>
    <mergeCell ref="U224:U226"/>
    <mergeCell ref="O224:O226"/>
    <mergeCell ref="P224:P226"/>
    <mergeCell ref="Q224:Q226"/>
    <mergeCell ref="A204:A208"/>
    <mergeCell ref="B204:B208"/>
    <mergeCell ref="C204:C208"/>
    <mergeCell ref="I204:I208"/>
    <mergeCell ref="J204:J208"/>
    <mergeCell ref="K204:K208"/>
    <mergeCell ref="L204:L208"/>
    <mergeCell ref="M204:M208"/>
    <mergeCell ref="N204:N208"/>
    <mergeCell ref="R224:R226"/>
    <mergeCell ref="A216:A222"/>
    <mergeCell ref="B216:B222"/>
    <mergeCell ref="C216:C222"/>
    <mergeCell ref="I216:I222"/>
    <mergeCell ref="J216:J222"/>
    <mergeCell ref="K216:K222"/>
    <mergeCell ref="L216:L222"/>
    <mergeCell ref="O192:O194"/>
    <mergeCell ref="P192:P194"/>
    <mergeCell ref="Q192:Q194"/>
    <mergeCell ref="R192:R194"/>
    <mergeCell ref="S192:S194"/>
    <mergeCell ref="T192:T194"/>
    <mergeCell ref="U192:U194"/>
    <mergeCell ref="B199:P199"/>
    <mergeCell ref="O204:O208"/>
    <mergeCell ref="P204:P208"/>
    <mergeCell ref="Q204:Q208"/>
    <mergeCell ref="R204:R208"/>
    <mergeCell ref="S204:S208"/>
    <mergeCell ref="T204:T208"/>
    <mergeCell ref="U204:U208"/>
    <mergeCell ref="M216:M222"/>
    <mergeCell ref="N216:N222"/>
    <mergeCell ref="A224:A226"/>
    <mergeCell ref="B224:B226"/>
    <mergeCell ref="C224:C226"/>
    <mergeCell ref="I224:I226"/>
    <mergeCell ref="J224:J226"/>
    <mergeCell ref="K224:K226"/>
    <mergeCell ref="L224:L226"/>
    <mergeCell ref="M224:M226"/>
    <mergeCell ref="N224:N226"/>
    <mergeCell ref="A235:U235"/>
    <mergeCell ref="B215:U215"/>
    <mergeCell ref="A236:A241"/>
    <mergeCell ref="B236:B241"/>
    <mergeCell ref="C236:C241"/>
    <mergeCell ref="I236:I241"/>
    <mergeCell ref="J236:J241"/>
    <mergeCell ref="K236:K241"/>
    <mergeCell ref="L236:L241"/>
    <mergeCell ref="M236:M241"/>
    <mergeCell ref="N236:N241"/>
    <mergeCell ref="O236:O241"/>
    <mergeCell ref="P236:P241"/>
    <mergeCell ref="Q236:Q241"/>
    <mergeCell ref="R236:R241"/>
    <mergeCell ref="S236:S241"/>
    <mergeCell ref="T236:T241"/>
    <mergeCell ref="U236:U241"/>
    <mergeCell ref="S224:S226"/>
    <mergeCell ref="O216:O222"/>
    <mergeCell ref="P216:P222"/>
    <mergeCell ref="Q216:Q222"/>
    <mergeCell ref="R216:R222"/>
    <mergeCell ref="S216:S222"/>
    <mergeCell ref="T253:T261"/>
    <mergeCell ref="U253:U261"/>
    <mergeCell ref="A246:A249"/>
    <mergeCell ref="B246:B249"/>
    <mergeCell ref="C246:C249"/>
    <mergeCell ref="I246:I249"/>
    <mergeCell ref="J246:J249"/>
    <mergeCell ref="K246:K249"/>
    <mergeCell ref="L246:L249"/>
    <mergeCell ref="M246:M249"/>
    <mergeCell ref="N246:N249"/>
    <mergeCell ref="K253:K261"/>
    <mergeCell ref="L253:L261"/>
    <mergeCell ref="M253:M261"/>
    <mergeCell ref="N253:N261"/>
    <mergeCell ref="O253:O261"/>
    <mergeCell ref="P253:P261"/>
    <mergeCell ref="Q253:Q261"/>
    <mergeCell ref="R253:R261"/>
    <mergeCell ref="S253:S261"/>
    <mergeCell ref="A262:A265"/>
    <mergeCell ref="B262:B265"/>
    <mergeCell ref="C262:C265"/>
    <mergeCell ref="I262:I265"/>
    <mergeCell ref="J262:J265"/>
    <mergeCell ref="K262:K265"/>
    <mergeCell ref="L262:L265"/>
    <mergeCell ref="M262:M265"/>
    <mergeCell ref="N262:N265"/>
    <mergeCell ref="N2:Y2"/>
    <mergeCell ref="N3:Y3"/>
    <mergeCell ref="N4:Y4"/>
    <mergeCell ref="N5:X5"/>
    <mergeCell ref="O262:O265"/>
    <mergeCell ref="P262:P265"/>
    <mergeCell ref="Q262:Q265"/>
    <mergeCell ref="R262:R265"/>
    <mergeCell ref="S262:S265"/>
    <mergeCell ref="T262:T265"/>
    <mergeCell ref="U262:U265"/>
    <mergeCell ref="O246:O249"/>
    <mergeCell ref="P246:P249"/>
    <mergeCell ref="Q246:Q249"/>
    <mergeCell ref="R246:R249"/>
    <mergeCell ref="S246:S249"/>
    <mergeCell ref="T246:T249"/>
    <mergeCell ref="U246:U249"/>
    <mergeCell ref="A252:U252"/>
    <mergeCell ref="A253:A261"/>
    <mergeCell ref="B253:B261"/>
    <mergeCell ref="C253:C261"/>
    <mergeCell ref="I253:I261"/>
    <mergeCell ref="J253:J261"/>
    <mergeCell ref="N62:N65"/>
    <mergeCell ref="O62:O65"/>
    <mergeCell ref="P62:P65"/>
    <mergeCell ref="Q62:Q65"/>
    <mergeCell ref="R62:R65"/>
    <mergeCell ref="S62:S65"/>
    <mergeCell ref="T62:T65"/>
    <mergeCell ref="B62:B65"/>
    <mergeCell ref="A62:A65"/>
    <mergeCell ref="C62:C65"/>
    <mergeCell ref="I62:I65"/>
    <mergeCell ref="J62:J65"/>
    <mergeCell ref="K62:K65"/>
    <mergeCell ref="U62:U65"/>
    <mergeCell ref="B179:B181"/>
    <mergeCell ref="A179:A181"/>
    <mergeCell ref="C179:C181"/>
    <mergeCell ref="D179:D181"/>
    <mergeCell ref="E179:E181"/>
    <mergeCell ref="F179:F181"/>
    <mergeCell ref="G179:G181"/>
    <mergeCell ref="H179:H181"/>
    <mergeCell ref="I179:I181"/>
    <mergeCell ref="J179:J181"/>
    <mergeCell ref="K179:K181"/>
    <mergeCell ref="L179:L181"/>
    <mergeCell ref="M179:M181"/>
    <mergeCell ref="N179:N181"/>
    <mergeCell ref="O179:O181"/>
    <mergeCell ref="P179:P181"/>
    <mergeCell ref="Q179:Q181"/>
    <mergeCell ref="R179:R181"/>
    <mergeCell ref="S179:S181"/>
    <mergeCell ref="T179:T181"/>
    <mergeCell ref="U179:U181"/>
    <mergeCell ref="L62:L65"/>
    <mergeCell ref="M62:M65"/>
  </mergeCells>
  <pageMargins left="0.78740157480314965" right="0.19685039370078741" top="0.39370078740157483" bottom="0.39370078740157483" header="0" footer="0"/>
  <pageSetup paperSize="9" scale="61" orientation="landscape" r:id="rId1"/>
  <headerFooter alignWithMargins="0"/>
  <rowBreaks count="6" manualBreakCount="6">
    <brk id="30" max="23" man="1"/>
    <brk id="70" max="23" man="1"/>
    <brk id="116" max="23" man="1"/>
    <brk id="159" max="23" man="1"/>
    <brk id="197" max="23" man="1"/>
    <brk id="23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 1 сентября 2020</vt:lpstr>
      <vt:lpstr>'меню с 1 сентября 2020'!Область_печати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</dc:creator>
  <cp:lastModifiedBy>Дом</cp:lastModifiedBy>
  <cp:lastPrinted>2021-10-07T05:01:58Z</cp:lastPrinted>
  <dcterms:created xsi:type="dcterms:W3CDTF">2007-05-14T15:29:27Z</dcterms:created>
  <dcterms:modified xsi:type="dcterms:W3CDTF">2022-03-23T01:58:22Z</dcterms:modified>
</cp:coreProperties>
</file>